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-120" windowWidth="15585" windowHeight="126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  <definedName name="_xlnm.Print_Area" localSheetId="0">Лист1!$A$1:$O$58</definedName>
  </definedNames>
  <calcPr calcId="125725"/>
</workbook>
</file>

<file path=xl/calcChain.xml><?xml version="1.0" encoding="utf-8"?>
<calcChain xmlns="http://schemas.openxmlformats.org/spreadsheetml/2006/main">
  <c r="J50" i="1"/>
  <c r="J49"/>
  <c r="J48"/>
  <c r="J47"/>
  <c r="J46"/>
  <c r="J44"/>
  <c r="J43"/>
  <c r="J42"/>
  <c r="J40"/>
  <c r="J39"/>
  <c r="J38"/>
  <c r="J37"/>
  <c r="J36"/>
  <c r="J34"/>
  <c r="J33"/>
  <c r="J32"/>
  <c r="J30"/>
  <c r="J29"/>
  <c r="J27"/>
  <c r="J26"/>
  <c r="J25"/>
  <c r="J22"/>
  <c r="J21"/>
  <c r="J20"/>
  <c r="J19"/>
  <c r="J18"/>
  <c r="J17"/>
  <c r="J16"/>
  <c r="J15"/>
  <c r="J14"/>
  <c r="J13"/>
  <c r="J12"/>
  <c r="J11"/>
  <c r="J10"/>
  <c r="J9"/>
  <c r="J8"/>
  <c r="F49" l="1"/>
  <c r="F48"/>
  <c r="F47"/>
  <c r="F44"/>
  <c r="F43"/>
  <c r="F38"/>
  <c r="F34"/>
  <c r="F33"/>
  <c r="F30"/>
  <c r="F29"/>
  <c r="F27"/>
  <c r="F26"/>
  <c r="F23"/>
  <c r="F22"/>
  <c r="F20"/>
  <c r="F19"/>
  <c r="F18"/>
  <c r="F17"/>
  <c r="F16"/>
  <c r="F15"/>
  <c r="F13"/>
  <c r="F12"/>
  <c r="F11"/>
  <c r="F10"/>
  <c r="F9"/>
  <c r="O51" l="1"/>
  <c r="O46"/>
  <c r="O42"/>
  <c r="O36"/>
  <c r="O32"/>
  <c r="O28"/>
  <c r="O25"/>
  <c r="O21"/>
  <c r="O14"/>
  <c r="O8"/>
  <c r="M51"/>
  <c r="M46"/>
  <c r="M42"/>
  <c r="M36"/>
  <c r="M32"/>
  <c r="M28"/>
  <c r="M25"/>
  <c r="M21"/>
  <c r="M14"/>
  <c r="M8"/>
  <c r="I32"/>
  <c r="I36"/>
  <c r="I21"/>
  <c r="L10"/>
  <c r="L8" s="1"/>
  <c r="H10"/>
  <c r="H8" s="1"/>
  <c r="L51"/>
  <c r="L46"/>
  <c r="L42"/>
  <c r="L36"/>
  <c r="L32"/>
  <c r="L28"/>
  <c r="L25"/>
  <c r="L21"/>
  <c r="L14"/>
  <c r="C55"/>
  <c r="N51"/>
  <c r="K51"/>
  <c r="I51"/>
  <c r="H51"/>
  <c r="G51"/>
  <c r="B51"/>
  <c r="N46"/>
  <c r="K46"/>
  <c r="I46"/>
  <c r="H46"/>
  <c r="G46"/>
  <c r="B46"/>
  <c r="N42"/>
  <c r="K42"/>
  <c r="I42"/>
  <c r="H42"/>
  <c r="G42"/>
  <c r="B42"/>
  <c r="N36"/>
  <c r="K36"/>
  <c r="H36"/>
  <c r="G36"/>
  <c r="B36"/>
  <c r="N32"/>
  <c r="K32"/>
  <c r="H32"/>
  <c r="G32"/>
  <c r="B32"/>
  <c r="N28"/>
  <c r="K28"/>
  <c r="I28"/>
  <c r="J28" s="1"/>
  <c r="H28"/>
  <c r="G28"/>
  <c r="B28"/>
  <c r="N25"/>
  <c r="K25"/>
  <c r="I25"/>
  <c r="H25"/>
  <c r="G25"/>
  <c r="B25"/>
  <c r="N14"/>
  <c r="K14"/>
  <c r="I14"/>
  <c r="H14"/>
  <c r="G14"/>
  <c r="N21"/>
  <c r="K21"/>
  <c r="H21"/>
  <c r="G21"/>
  <c r="B21"/>
  <c r="N8"/>
  <c r="K8"/>
  <c r="I8"/>
  <c r="G8"/>
  <c r="B14"/>
  <c r="B8"/>
  <c r="D36"/>
  <c r="D46"/>
  <c r="D42"/>
  <c r="D32"/>
  <c r="D28"/>
  <c r="D25"/>
  <c r="D21"/>
  <c r="D14"/>
  <c r="D8"/>
  <c r="E46"/>
  <c r="F46" s="1"/>
  <c r="E42"/>
  <c r="F42" s="1"/>
  <c r="E36"/>
  <c r="E32"/>
  <c r="F32" s="1"/>
  <c r="E28"/>
  <c r="E25"/>
  <c r="E21"/>
  <c r="F21" s="1"/>
  <c r="E14"/>
  <c r="F14" s="1"/>
  <c r="E8"/>
  <c r="F8" l="1"/>
  <c r="F25"/>
  <c r="F28"/>
  <c r="F36"/>
  <c r="O55"/>
  <c r="M55"/>
  <c r="G55"/>
  <c r="N55"/>
  <c r="L55"/>
  <c r="I55"/>
  <c r="J55" s="1"/>
  <c r="E55"/>
  <c r="K55"/>
  <c r="H55"/>
  <c r="D55"/>
  <c r="B55"/>
  <c r="F55" l="1"/>
</calcChain>
</file>

<file path=xl/sharedStrings.xml><?xml version="1.0" encoding="utf-8"?>
<sst xmlns="http://schemas.openxmlformats.org/spreadsheetml/2006/main" count="112" uniqueCount="65">
  <si>
    <t>наименование</t>
  </si>
  <si>
    <t>А</t>
  </si>
  <si>
    <t>Национальный проект «Демография»</t>
  </si>
  <si>
    <t>Региональный проект «Финансовая поддержка семей при рождении детей»</t>
  </si>
  <si>
    <t>Региональный проект «Содействие занятости женщин – создание условий дошкольного образования для детей в возрасте до трех лет»</t>
  </si>
  <si>
    <t>Региональный проект «Старшее поколение»</t>
  </si>
  <si>
    <t>Региональный проект «Укрепление общественного здоровья»</t>
  </si>
  <si>
    <t>Региональный проект «Спорт - норма жизни»</t>
  </si>
  <si>
    <t>Национальный проект «Здравоохранение»</t>
  </si>
  <si>
    <t>Региональный проект «Развитие системы оказания первичной медико-санитарной помощи»</t>
  </si>
  <si>
    <t>Региональный проект «Борьба с онкологическими заболеваниями»</t>
  </si>
  <si>
    <t>Региональный проект «Борьба с сердечно-сосудистыми заболеваниями»</t>
  </si>
  <si>
    <t>Региональный проект «Развитие детского здравоохранения, включая создание современной инфраструктуры оказания медицинской помощи детям»</t>
  </si>
  <si>
    <t>Региональный проект «Обеспечение медицинских организаций системы здравоохранения квалифицированными кадрами»</t>
  </si>
  <si>
    <t>Региональный проект «Создание единого цифрового контура в здравоохранении на основе единой государственной информационной системы здравоохранения (ЕГИСЗ)»</t>
  </si>
  <si>
    <t>Национальный проект «Образование»</t>
  </si>
  <si>
    <t>Региональный проект «Современная школа»</t>
  </si>
  <si>
    <t>Региональный проект «Успех каждого ребенка»</t>
  </si>
  <si>
    <t>Национальный проект «Жилье и городская среда»</t>
  </si>
  <si>
    <t>Региональный проект «Формирование комфортной городской среды»</t>
  </si>
  <si>
    <t>Региональный проект «Обеспечение устойчивого сокращения непригодного для проживания жилищного фонда»</t>
  </si>
  <si>
    <t>Национальный проект «Экология»</t>
  </si>
  <si>
    <t>Региональный проект «Сохранение лесов»</t>
  </si>
  <si>
    <t>Региональный проект «Чистая вода»</t>
  </si>
  <si>
    <t>Национальный проект «Безопасные и качественные автомобильные дороги»</t>
  </si>
  <si>
    <t>Региональный проект «Дорожная сеть»</t>
  </si>
  <si>
    <t>Региональный проект «Общесистемные меры развития дорожного хозяйства»</t>
  </si>
  <si>
    <t>Национальный проект «Цифровая экономика»</t>
  </si>
  <si>
    <t>Региональный проект «Информационная инфраструктура»</t>
  </si>
  <si>
    <t>Региональный проект «Кадры для цифровой экономики»</t>
  </si>
  <si>
    <t>Региональный проект «Информационная безопасность»</t>
  </si>
  <si>
    <t>Региональный проект «Цифровое государственное управление»</t>
  </si>
  <si>
    <t>Национальный проект «Культура»</t>
  </si>
  <si>
    <t>Региональный проект «Культурная среда»</t>
  </si>
  <si>
    <t>Региональный проект «Творческие люди»</t>
  </si>
  <si>
    <t>Национальный проект «МСП и поддержка индивидуальной инициативы»</t>
  </si>
  <si>
    <t>Региональный проект «Акселерация субъектов малого и среднего предпринимательства»</t>
  </si>
  <si>
    <t>Региональный проект «Популяризация предпринимательства»</t>
  </si>
  <si>
    <t>Региональный проект «Создание системы поддержки фермеров и развитие сельской кооперации»</t>
  </si>
  <si>
    <t>Национальный проект «Производительность труда и поддержка занятости»</t>
  </si>
  <si>
    <t>Региональный проект «Системные меры по повышению производительности труда»</t>
  </si>
  <si>
    <t>Всего</t>
  </si>
  <si>
    <t>тыс. рублей</t>
  </si>
  <si>
    <t xml:space="preserve">2019 год </t>
  </si>
  <si>
    <t>процент исполнения</t>
  </si>
  <si>
    <t>сводная бюджетная роспись на 01.10.2019</t>
  </si>
  <si>
    <t>исполнение на 01.10.2019</t>
  </si>
  <si>
    <t>2021 год</t>
  </si>
  <si>
    <t>2022 год</t>
  </si>
  <si>
    <t>паспорт</t>
  </si>
  <si>
    <t xml:space="preserve">2020 год </t>
  </si>
  <si>
    <t>законо- проект</t>
  </si>
  <si>
    <t>Региональный проект «Чистая страна»</t>
  </si>
  <si>
    <t>Региональный проект «Цифровая культура»</t>
  </si>
  <si>
    <t>Региональный проект «Цифровые технологии»</t>
  </si>
  <si>
    <t>Региональный проект «Цифровая образовательная среда»</t>
  </si>
  <si>
    <t>Региональный проект «Безопасность дорожного движения»</t>
  </si>
  <si>
    <t>Региональный проект «Расширение доступа субъектов МСП к финансовым ресурсам, в том числе к льготному финансированию»</t>
  </si>
  <si>
    <t>Региональный проект «Адресная поддержка повышения производительности труда на предприятиях»</t>
  </si>
  <si>
    <t>х</t>
  </si>
  <si>
    <t>Региональный проект «Поддержка занятости и повышение эффективности рынка труда для обеспечения роста производительности труда»</t>
  </si>
  <si>
    <t>Приложение 5 к заключению Контрольно-счетной палаты Республики Хакасия на проект закона Республики Хакасия «О республиканском бюджете Республики Хакасия на 2020 год и на плановый период 2021 и 2022 годов»</t>
  </si>
  <si>
    <t xml:space="preserve">Расходы республиканского бюджета Республики Хакасия по региональным проектам Республики Хакасия </t>
  </si>
  <si>
    <t>Закон                  № 82-ЗРХ</t>
  </si>
  <si>
    <t>в процентах к Закону № 82-ЗРХ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</si>
</sst>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-* #,##0.00&quot;р.&quot;_-;\-* #,##0.00&quot;р.&quot;_-;_-* &quot;-&quot;??&quot;р.&quot;_-;_-@_-"/>
  </numFmts>
  <fonts count="1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5" fontId="8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6" fillId="2" borderId="0" xfId="0" applyNumberFormat="1" applyFont="1" applyFill="1" applyBorder="1" applyAlignment="1">
      <alignment wrapText="1"/>
    </xf>
    <xf numFmtId="164" fontId="6" fillId="2" borderId="0" xfId="0" applyNumberFormat="1" applyFont="1" applyFill="1" applyBorder="1" applyAlignment="1">
      <alignment wrapText="1"/>
    </xf>
    <xf numFmtId="3" fontId="6" fillId="2" borderId="0" xfId="0" applyNumberFormat="1" applyFont="1" applyFill="1" applyBorder="1" applyAlignment="1">
      <alignment wrapText="1"/>
    </xf>
    <xf numFmtId="0" fontId="6" fillId="2" borderId="0" xfId="0" applyFont="1" applyFill="1"/>
    <xf numFmtId="3" fontId="6" fillId="2" borderId="0" xfId="0" applyNumberFormat="1" applyFont="1" applyFill="1"/>
    <xf numFmtId="164" fontId="6" fillId="2" borderId="0" xfId="0" applyNumberFormat="1" applyFont="1" applyFill="1"/>
    <xf numFmtId="3" fontId="6" fillId="2" borderId="0" xfId="0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center"/>
    </xf>
    <xf numFmtId="3" fontId="9" fillId="2" borderId="1" xfId="2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0" xfId="1" applyFont="1" applyFill="1"/>
    <xf numFmtId="0" fontId="6" fillId="2" borderId="0" xfId="1" applyFont="1" applyFill="1" applyAlignment="1">
      <alignment horizontal="left" wrapText="1"/>
    </xf>
    <xf numFmtId="0" fontId="6" fillId="2" borderId="0" xfId="0" applyFont="1" applyFill="1" applyAlignment="1">
      <alignment vertical="top"/>
    </xf>
    <xf numFmtId="49" fontId="6" fillId="2" borderId="0" xfId="0" applyNumberFormat="1" applyFont="1" applyFill="1"/>
    <xf numFmtId="0" fontId="7" fillId="2" borderId="0" xfId="0" applyFont="1" applyFill="1" applyAlignment="1">
      <alignment horizontal="center" vertical="top"/>
    </xf>
    <xf numFmtId="0" fontId="6" fillId="2" borderId="0" xfId="0" applyFont="1" applyFill="1" applyAlignment="1"/>
    <xf numFmtId="0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9" fillId="2" borderId="1" xfId="2" applyFont="1" applyFill="1" applyBorder="1" applyAlignment="1" applyProtection="1">
      <alignment horizontal="center" vertical="center" wrapText="1"/>
      <protection locked="0"/>
    </xf>
    <xf numFmtId="165" fontId="9" fillId="2" borderId="1" xfId="2" applyFont="1" applyFill="1" applyBorder="1" applyAlignment="1" applyProtection="1">
      <alignment horizontal="center" vertical="center" textRotation="90" wrapText="1"/>
      <protection locked="0"/>
    </xf>
    <xf numFmtId="0" fontId="6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164" fontId="3" fillId="2" borderId="1" xfId="0" applyNumberFormat="1" applyFont="1" applyFill="1" applyBorder="1"/>
    <xf numFmtId="0" fontId="1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64" fontId="3" fillId="2" borderId="0" xfId="0" applyNumberFormat="1" applyFont="1" applyFill="1"/>
    <xf numFmtId="3" fontId="3" fillId="2" borderId="0" xfId="0" applyNumberFormat="1" applyFont="1" applyFill="1"/>
    <xf numFmtId="164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6" fillId="2" borderId="0" xfId="1" applyFont="1" applyFill="1" applyAlignment="1">
      <alignment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6" fillId="2" borderId="1" xfId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/>
    <xf numFmtId="0" fontId="6" fillId="2" borderId="2" xfId="0" applyFont="1" applyFill="1" applyBorder="1" applyAlignment="1">
      <alignment horizontal="right"/>
    </xf>
    <xf numFmtId="165" fontId="10" fillId="2" borderId="1" xfId="2" applyFont="1" applyFill="1" applyBorder="1" applyAlignment="1" applyProtection="1">
      <alignment horizontal="center" vertical="center" wrapText="1"/>
      <protection locked="0"/>
    </xf>
    <xf numFmtId="164" fontId="10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2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2" applyNumberFormat="1" applyFont="1" applyFill="1" applyBorder="1" applyAlignment="1" applyProtection="1">
      <alignment horizontal="center" vertical="center" wrapText="1"/>
      <protection locked="0"/>
    </xf>
    <xf numFmtId="3" fontId="7" fillId="2" borderId="5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Денежный 2" xfId="2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tabSelected="1" zoomScaleNormal="100" workbookViewId="0">
      <selection activeCell="L11" sqref="L11"/>
    </sheetView>
  </sheetViews>
  <sheetFormatPr defaultRowHeight="12.75"/>
  <cols>
    <col min="1" max="1" width="28.85546875" style="46" customWidth="1"/>
    <col min="2" max="3" width="8.85546875" style="1" bestFit="1" customWidth="1"/>
    <col min="4" max="4" width="10" style="1" customWidth="1"/>
    <col min="5" max="5" width="9.5703125" style="37" customWidth="1"/>
    <col min="6" max="6" width="5.42578125" style="1" bestFit="1" customWidth="1"/>
    <col min="7" max="8" width="8.85546875" style="37" bestFit="1" customWidth="1"/>
    <col min="9" max="9" width="7.42578125" style="1" bestFit="1" customWidth="1"/>
    <col min="10" max="10" width="5.42578125" style="1" bestFit="1" customWidth="1"/>
    <col min="11" max="12" width="8.85546875" style="1" bestFit="1" customWidth="1"/>
    <col min="13" max="13" width="7.42578125" style="1" bestFit="1" customWidth="1"/>
    <col min="14" max="14" width="8.85546875" style="1" bestFit="1" customWidth="1"/>
    <col min="15" max="15" width="7.42578125" style="1" bestFit="1" customWidth="1"/>
    <col min="16" max="16384" width="9.140625" style="1"/>
  </cols>
  <sheetData>
    <row r="1" spans="1:17" ht="53.25" customHeight="1">
      <c r="A1" s="42"/>
      <c r="B1" s="11"/>
      <c r="C1" s="12"/>
      <c r="D1" s="12"/>
      <c r="E1" s="1"/>
      <c r="G1" s="1"/>
      <c r="I1" s="52" t="s">
        <v>61</v>
      </c>
      <c r="J1" s="52"/>
      <c r="K1" s="52"/>
      <c r="L1" s="52"/>
      <c r="M1" s="52"/>
      <c r="N1" s="52"/>
      <c r="O1" s="52"/>
    </row>
    <row r="2" spans="1:17" s="5" customFormat="1">
      <c r="A2" s="43"/>
      <c r="B2" s="13"/>
      <c r="C2" s="14"/>
      <c r="D2" s="14"/>
      <c r="E2" s="2"/>
      <c r="F2" s="2"/>
      <c r="G2" s="2"/>
      <c r="H2" s="2"/>
      <c r="I2" s="3"/>
      <c r="J2" s="4"/>
      <c r="K2" s="4"/>
      <c r="L2" s="4"/>
      <c r="M2" s="4"/>
      <c r="N2" s="4"/>
      <c r="O2" s="4"/>
    </row>
    <row r="3" spans="1:17" s="5" customFormat="1">
      <c r="A3" s="53" t="s">
        <v>62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7" s="5" customFormat="1">
      <c r="A4" s="44"/>
      <c r="B4" s="15"/>
      <c r="C4" s="14"/>
      <c r="D4" s="14"/>
      <c r="E4" s="6"/>
      <c r="F4" s="6"/>
      <c r="G4" s="6"/>
      <c r="H4" s="6"/>
      <c r="I4" s="7"/>
      <c r="J4" s="8"/>
      <c r="L4" s="48"/>
      <c r="M4" s="48"/>
      <c r="N4" s="48"/>
      <c r="O4" s="49" t="s">
        <v>42</v>
      </c>
      <c r="P4" s="16"/>
      <c r="Q4" s="16"/>
    </row>
    <row r="5" spans="1:17">
      <c r="A5" s="54" t="s">
        <v>0</v>
      </c>
      <c r="B5" s="55" t="s">
        <v>43</v>
      </c>
      <c r="C5" s="55"/>
      <c r="D5" s="55"/>
      <c r="E5" s="55"/>
      <c r="F5" s="55"/>
      <c r="G5" s="55" t="s">
        <v>50</v>
      </c>
      <c r="H5" s="55"/>
      <c r="I5" s="55"/>
      <c r="J5" s="55"/>
      <c r="K5" s="56" t="s">
        <v>47</v>
      </c>
      <c r="L5" s="58"/>
      <c r="M5" s="57"/>
      <c r="N5" s="55" t="s">
        <v>48</v>
      </c>
      <c r="O5" s="55"/>
    </row>
    <row r="6" spans="1:17" s="22" customFormat="1" ht="75.75">
      <c r="A6" s="54"/>
      <c r="B6" s="17" t="s">
        <v>49</v>
      </c>
      <c r="C6" s="18" t="s">
        <v>63</v>
      </c>
      <c r="D6" s="50" t="s">
        <v>45</v>
      </c>
      <c r="E6" s="51" t="s">
        <v>46</v>
      </c>
      <c r="F6" s="10" t="s">
        <v>44</v>
      </c>
      <c r="G6" s="17" t="s">
        <v>49</v>
      </c>
      <c r="H6" s="18" t="s">
        <v>63</v>
      </c>
      <c r="I6" s="18" t="s">
        <v>51</v>
      </c>
      <c r="J6" s="19" t="s">
        <v>64</v>
      </c>
      <c r="K6" s="17" t="s">
        <v>49</v>
      </c>
      <c r="L6" s="18" t="s">
        <v>63</v>
      </c>
      <c r="M6" s="18" t="s">
        <v>51</v>
      </c>
      <c r="N6" s="17" t="s">
        <v>49</v>
      </c>
      <c r="O6" s="18" t="s">
        <v>51</v>
      </c>
    </row>
    <row r="7" spans="1:17" s="22" customFormat="1">
      <c r="A7" s="45" t="s">
        <v>1</v>
      </c>
      <c r="B7" s="20">
        <v>1</v>
      </c>
      <c r="C7" s="20">
        <v>2</v>
      </c>
      <c r="D7" s="20">
        <v>3</v>
      </c>
      <c r="E7" s="9">
        <v>4</v>
      </c>
      <c r="F7" s="9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7" ht="25.5">
      <c r="A8" s="36" t="s">
        <v>2</v>
      </c>
      <c r="B8" s="23">
        <f>SUM(B9:B13)</f>
        <v>1032906</v>
      </c>
      <c r="C8" s="23">
        <v>660526</v>
      </c>
      <c r="D8" s="24">
        <f>SUM(D9:D13)</f>
        <v>1116396</v>
      </c>
      <c r="E8" s="24">
        <f>SUM(E9:E13)</f>
        <v>467901.10000000003</v>
      </c>
      <c r="F8" s="25">
        <f>E8/D8%</f>
        <v>41.91174995252581</v>
      </c>
      <c r="G8" s="23">
        <f t="shared" ref="G8:N8" si="0">SUM(G9:G13)</f>
        <v>1187517</v>
      </c>
      <c r="H8" s="23">
        <f t="shared" si="0"/>
        <v>538616</v>
      </c>
      <c r="I8" s="23">
        <f t="shared" si="0"/>
        <v>40488</v>
      </c>
      <c r="J8" s="26">
        <f>I8/G8%</f>
        <v>3.4094669802621773</v>
      </c>
      <c r="K8" s="23">
        <f t="shared" si="0"/>
        <v>439597</v>
      </c>
      <c r="L8" s="23">
        <f t="shared" si="0"/>
        <v>433755</v>
      </c>
      <c r="M8" s="23">
        <f t="shared" si="0"/>
        <v>33114</v>
      </c>
      <c r="N8" s="23">
        <f t="shared" si="0"/>
        <v>113854</v>
      </c>
      <c r="O8" s="23">
        <f t="shared" ref="O8" si="1">SUM(O9:O13)</f>
        <v>33031</v>
      </c>
    </row>
    <row r="9" spans="1:17" ht="38.25">
      <c r="A9" s="27" t="s">
        <v>3</v>
      </c>
      <c r="B9" s="28">
        <v>81737</v>
      </c>
      <c r="C9" s="28">
        <v>81737</v>
      </c>
      <c r="D9" s="30">
        <v>166328</v>
      </c>
      <c r="E9" s="30">
        <v>146610</v>
      </c>
      <c r="F9" s="31">
        <f t="shared" ref="F9:F55" si="2">E9/D9%</f>
        <v>88.145110865278241</v>
      </c>
      <c r="G9" s="30">
        <v>90072</v>
      </c>
      <c r="H9" s="30">
        <v>90072</v>
      </c>
      <c r="I9" s="30">
        <v>19872</v>
      </c>
      <c r="J9" s="35">
        <f t="shared" ref="J9:J55" si="3">I9/G9%</f>
        <v>22.062350119904075</v>
      </c>
      <c r="K9" s="30">
        <v>91243</v>
      </c>
      <c r="L9" s="30">
        <v>91243</v>
      </c>
      <c r="M9" s="28">
        <v>22032</v>
      </c>
      <c r="N9" s="30">
        <v>91243</v>
      </c>
      <c r="O9" s="28">
        <v>23328</v>
      </c>
    </row>
    <row r="10" spans="1:17" ht="51" customHeight="1">
      <c r="A10" s="27" t="s">
        <v>4</v>
      </c>
      <c r="B10" s="28">
        <v>630310</v>
      </c>
      <c r="C10" s="28">
        <v>257930</v>
      </c>
      <c r="D10" s="28">
        <v>630306</v>
      </c>
      <c r="E10" s="28">
        <v>221187.9</v>
      </c>
      <c r="F10" s="31">
        <f t="shared" si="2"/>
        <v>35.092145719698046</v>
      </c>
      <c r="G10" s="30">
        <v>313770</v>
      </c>
      <c r="H10" s="30">
        <f>307617+310</f>
        <v>307927</v>
      </c>
      <c r="I10" s="30">
        <v>74</v>
      </c>
      <c r="J10" s="35">
        <f t="shared" si="3"/>
        <v>2.3584153998151513E-2</v>
      </c>
      <c r="K10" s="30">
        <v>325500</v>
      </c>
      <c r="L10" s="30">
        <f>319347+310</f>
        <v>319657</v>
      </c>
      <c r="M10" s="28">
        <v>74</v>
      </c>
      <c r="N10" s="30">
        <v>7980</v>
      </c>
      <c r="O10" s="28">
        <v>96</v>
      </c>
    </row>
    <row r="11" spans="1:17" ht="25.5">
      <c r="A11" s="27" t="s">
        <v>5</v>
      </c>
      <c r="B11" s="28">
        <v>191396</v>
      </c>
      <c r="C11" s="28">
        <v>191396</v>
      </c>
      <c r="D11" s="28">
        <v>190299</v>
      </c>
      <c r="E11" s="28">
        <v>70421.2</v>
      </c>
      <c r="F11" s="31">
        <f t="shared" si="2"/>
        <v>37.005554416996411</v>
      </c>
      <c r="G11" s="30">
        <v>682299</v>
      </c>
      <c r="H11" s="30">
        <v>39241</v>
      </c>
      <c r="I11" s="30">
        <v>11896</v>
      </c>
      <c r="J11" s="35">
        <f t="shared" si="3"/>
        <v>1.7435171383806807</v>
      </c>
      <c r="K11" s="30">
        <v>19410</v>
      </c>
      <c r="L11" s="30">
        <v>19410</v>
      </c>
      <c r="M11" s="30">
        <v>10309</v>
      </c>
      <c r="N11" s="30">
        <v>14631</v>
      </c>
      <c r="O11" s="30">
        <v>6418</v>
      </c>
    </row>
    <row r="12" spans="1:17" ht="27" customHeight="1">
      <c r="A12" s="27" t="s">
        <v>6</v>
      </c>
      <c r="B12" s="28">
        <v>5592</v>
      </c>
      <c r="C12" s="28">
        <v>5592</v>
      </c>
      <c r="D12" s="29">
        <v>5592</v>
      </c>
      <c r="E12" s="30">
        <v>983.3</v>
      </c>
      <c r="F12" s="31">
        <f t="shared" si="2"/>
        <v>17.584048640915594</v>
      </c>
      <c r="G12" s="30">
        <v>2385</v>
      </c>
      <c r="H12" s="30">
        <v>2385</v>
      </c>
      <c r="I12" s="30">
        <v>2385</v>
      </c>
      <c r="J12" s="35">
        <f t="shared" si="3"/>
        <v>100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</row>
    <row r="13" spans="1:17" ht="25.5">
      <c r="A13" s="27" t="s">
        <v>7</v>
      </c>
      <c r="B13" s="28">
        <v>123871</v>
      </c>
      <c r="C13" s="28">
        <v>123871</v>
      </c>
      <c r="D13" s="28">
        <v>123871</v>
      </c>
      <c r="E13" s="28">
        <v>28698.7</v>
      </c>
      <c r="F13" s="31">
        <f t="shared" si="2"/>
        <v>23.168215320777261</v>
      </c>
      <c r="G13" s="30">
        <v>98991</v>
      </c>
      <c r="H13" s="30">
        <v>98991</v>
      </c>
      <c r="I13" s="30">
        <v>6261</v>
      </c>
      <c r="J13" s="35">
        <f t="shared" si="3"/>
        <v>6.3248174076431196</v>
      </c>
      <c r="K13" s="30">
        <v>3444</v>
      </c>
      <c r="L13" s="30">
        <v>3445</v>
      </c>
      <c r="M13" s="30">
        <v>699</v>
      </c>
      <c r="N13" s="30">
        <v>0</v>
      </c>
      <c r="O13" s="30">
        <v>3189</v>
      </c>
    </row>
    <row r="14" spans="1:17" ht="25.5">
      <c r="A14" s="32" t="s">
        <v>8</v>
      </c>
      <c r="B14" s="33">
        <f>SUM(B15:B20)</f>
        <v>972620</v>
      </c>
      <c r="C14" s="33">
        <v>972620</v>
      </c>
      <c r="D14" s="24">
        <f>SUM(D15:D20)</f>
        <v>992376</v>
      </c>
      <c r="E14" s="24">
        <f>SUM(E15:E20)</f>
        <v>263477.40000000002</v>
      </c>
      <c r="F14" s="25">
        <f t="shared" si="2"/>
        <v>26.550158407700309</v>
      </c>
      <c r="G14" s="33">
        <f t="shared" ref="G14:N14" si="4">SUM(G15:G20)</f>
        <v>1220043</v>
      </c>
      <c r="H14" s="33">
        <f t="shared" si="4"/>
        <v>1220043</v>
      </c>
      <c r="I14" s="33">
        <f t="shared" si="4"/>
        <v>321135</v>
      </c>
      <c r="J14" s="26">
        <f t="shared" si="3"/>
        <v>26.321613254614796</v>
      </c>
      <c r="K14" s="33">
        <f t="shared" si="4"/>
        <v>1285277</v>
      </c>
      <c r="L14" s="33">
        <f t="shared" si="4"/>
        <v>1285277</v>
      </c>
      <c r="M14" s="33">
        <f t="shared" si="4"/>
        <v>263873</v>
      </c>
      <c r="N14" s="33">
        <f t="shared" si="4"/>
        <v>1291370</v>
      </c>
      <c r="O14" s="33">
        <f t="shared" ref="O14" si="5">SUM(O15:O20)</f>
        <v>196859</v>
      </c>
    </row>
    <row r="15" spans="1:17" ht="38.25">
      <c r="A15" s="27" t="s">
        <v>9</v>
      </c>
      <c r="B15" s="28">
        <v>142710</v>
      </c>
      <c r="C15" s="28">
        <v>142710</v>
      </c>
      <c r="D15" s="28">
        <v>164044</v>
      </c>
      <c r="E15" s="28">
        <v>74011</v>
      </c>
      <c r="F15" s="31">
        <f t="shared" si="2"/>
        <v>45.116554095242741</v>
      </c>
      <c r="G15" s="30">
        <v>132578</v>
      </c>
      <c r="H15" s="30">
        <v>132578</v>
      </c>
      <c r="I15" s="30">
        <v>48725</v>
      </c>
      <c r="J15" s="35">
        <f t="shared" si="3"/>
        <v>36.751949795592033</v>
      </c>
      <c r="K15" s="30">
        <v>279321</v>
      </c>
      <c r="L15" s="30">
        <v>279321</v>
      </c>
      <c r="M15" s="30">
        <v>57770</v>
      </c>
      <c r="N15" s="30">
        <v>112833</v>
      </c>
      <c r="O15" s="30">
        <v>65811</v>
      </c>
    </row>
    <row r="16" spans="1:17" ht="25.5" customHeight="1">
      <c r="A16" s="27" t="s">
        <v>10</v>
      </c>
      <c r="B16" s="28">
        <v>532873</v>
      </c>
      <c r="C16" s="28">
        <v>532873</v>
      </c>
      <c r="D16" s="28">
        <v>532873</v>
      </c>
      <c r="E16" s="28">
        <v>129019.7</v>
      </c>
      <c r="F16" s="31">
        <f t="shared" si="2"/>
        <v>24.212091811745015</v>
      </c>
      <c r="G16" s="30">
        <v>668761</v>
      </c>
      <c r="H16" s="30">
        <v>668761</v>
      </c>
      <c r="I16" s="30">
        <v>97233</v>
      </c>
      <c r="J16" s="35">
        <f t="shared" si="3"/>
        <v>14.539274868002172</v>
      </c>
      <c r="K16" s="30">
        <v>826711</v>
      </c>
      <c r="L16" s="30">
        <v>826711</v>
      </c>
      <c r="M16" s="30">
        <v>95865</v>
      </c>
      <c r="N16" s="30">
        <v>992498</v>
      </c>
      <c r="O16" s="30">
        <v>7679</v>
      </c>
    </row>
    <row r="17" spans="1:15" ht="38.25">
      <c r="A17" s="27" t="s">
        <v>11</v>
      </c>
      <c r="B17" s="28">
        <v>64473</v>
      </c>
      <c r="C17" s="28">
        <v>64473</v>
      </c>
      <c r="D17" s="30">
        <v>60723</v>
      </c>
      <c r="E17" s="30">
        <v>539.1</v>
      </c>
      <c r="F17" s="31">
        <f t="shared" si="2"/>
        <v>0.88780198606788208</v>
      </c>
      <c r="G17" s="30">
        <v>101951</v>
      </c>
      <c r="H17" s="30">
        <v>101951</v>
      </c>
      <c r="I17" s="30">
        <v>39984</v>
      </c>
      <c r="J17" s="35">
        <f t="shared" si="3"/>
        <v>39.218840423340623</v>
      </c>
      <c r="K17" s="30">
        <v>97654</v>
      </c>
      <c r="L17" s="30">
        <v>97654</v>
      </c>
      <c r="M17" s="30">
        <v>49410</v>
      </c>
      <c r="N17" s="30">
        <v>97890</v>
      </c>
      <c r="O17" s="30">
        <v>29039</v>
      </c>
    </row>
    <row r="18" spans="1:15" ht="66.75" customHeight="1">
      <c r="A18" s="27" t="s">
        <v>12</v>
      </c>
      <c r="B18" s="28">
        <v>161328</v>
      </c>
      <c r="C18" s="28">
        <v>161328</v>
      </c>
      <c r="D18" s="28">
        <v>161328</v>
      </c>
      <c r="E18" s="28">
        <v>44744.9</v>
      </c>
      <c r="F18" s="31">
        <f t="shared" si="2"/>
        <v>27.735359020132897</v>
      </c>
      <c r="G18" s="30">
        <v>139032</v>
      </c>
      <c r="H18" s="30">
        <v>139032</v>
      </c>
      <c r="I18" s="30">
        <v>93274</v>
      </c>
      <c r="J18" s="35">
        <f t="shared" si="3"/>
        <v>67.08815236780022</v>
      </c>
      <c r="K18" s="30">
        <v>0</v>
      </c>
      <c r="L18" s="30">
        <v>0</v>
      </c>
      <c r="M18" s="28">
        <v>15389</v>
      </c>
      <c r="N18" s="30">
        <v>0</v>
      </c>
      <c r="O18" s="28">
        <v>15389</v>
      </c>
    </row>
    <row r="19" spans="1:15" ht="52.5" customHeight="1">
      <c r="A19" s="27" t="s">
        <v>13</v>
      </c>
      <c r="B19" s="28">
        <v>28266</v>
      </c>
      <c r="C19" s="28">
        <v>28266</v>
      </c>
      <c r="D19" s="28">
        <v>30438</v>
      </c>
      <c r="E19" s="28">
        <v>14702.8</v>
      </c>
      <c r="F19" s="31">
        <f t="shared" si="2"/>
        <v>48.304093567251464</v>
      </c>
      <c r="G19" s="30">
        <v>28266</v>
      </c>
      <c r="H19" s="30">
        <v>28266</v>
      </c>
      <c r="I19" s="30">
        <v>30799</v>
      </c>
      <c r="J19" s="35">
        <f t="shared" si="3"/>
        <v>108.96129625698718</v>
      </c>
      <c r="K19" s="30">
        <v>28266</v>
      </c>
      <c r="L19" s="30">
        <v>28266</v>
      </c>
      <c r="M19" s="30">
        <v>30799</v>
      </c>
      <c r="N19" s="30">
        <v>43252</v>
      </c>
      <c r="O19" s="30">
        <v>56751</v>
      </c>
    </row>
    <row r="20" spans="1:15" ht="65.25" customHeight="1">
      <c r="A20" s="27" t="s">
        <v>14</v>
      </c>
      <c r="B20" s="28">
        <v>42970</v>
      </c>
      <c r="C20" s="28">
        <v>42970</v>
      </c>
      <c r="D20" s="29">
        <v>42970</v>
      </c>
      <c r="E20" s="28">
        <v>459.9</v>
      </c>
      <c r="F20" s="31">
        <f t="shared" si="2"/>
        <v>1.0702815918082382</v>
      </c>
      <c r="G20" s="30">
        <v>149455</v>
      </c>
      <c r="H20" s="30">
        <v>149455</v>
      </c>
      <c r="I20" s="30">
        <v>11120</v>
      </c>
      <c r="J20" s="35">
        <f t="shared" si="3"/>
        <v>7.4403666655515037</v>
      </c>
      <c r="K20" s="30">
        <v>53325</v>
      </c>
      <c r="L20" s="30">
        <v>53325</v>
      </c>
      <c r="M20" s="28">
        <v>14640</v>
      </c>
      <c r="N20" s="30">
        <v>44897</v>
      </c>
      <c r="O20" s="28">
        <v>22190</v>
      </c>
    </row>
    <row r="21" spans="1:15" ht="25.5">
      <c r="A21" s="32" t="s">
        <v>15</v>
      </c>
      <c r="B21" s="33">
        <f>B22+B23</f>
        <v>1122949</v>
      </c>
      <c r="C21" s="33">
        <v>1129628</v>
      </c>
      <c r="D21" s="24">
        <f>SUM(D22:D23)</f>
        <v>763031</v>
      </c>
      <c r="E21" s="24">
        <f>SUM(E22:E23)</f>
        <v>335655.8</v>
      </c>
      <c r="F21" s="25">
        <f t="shared" si="2"/>
        <v>43.989798579612099</v>
      </c>
      <c r="G21" s="33">
        <f t="shared" ref="G21:N21" si="6">G22+G23</f>
        <v>586587</v>
      </c>
      <c r="H21" s="33">
        <f t="shared" si="6"/>
        <v>586587</v>
      </c>
      <c r="I21" s="33">
        <f>I22+I23+I24</f>
        <v>21242</v>
      </c>
      <c r="J21" s="26">
        <f t="shared" si="3"/>
        <v>3.6212872088880252</v>
      </c>
      <c r="K21" s="33">
        <f t="shared" si="6"/>
        <v>0</v>
      </c>
      <c r="L21" s="33">
        <f t="shared" si="6"/>
        <v>0</v>
      </c>
      <c r="M21" s="33">
        <f t="shared" ref="M21:O21" si="7">M22+M23+M24</f>
        <v>3745</v>
      </c>
      <c r="N21" s="33">
        <f t="shared" si="6"/>
        <v>986620</v>
      </c>
      <c r="O21" s="33">
        <f t="shared" si="7"/>
        <v>5051</v>
      </c>
    </row>
    <row r="22" spans="1:15" ht="25.5">
      <c r="A22" s="27" t="s">
        <v>16</v>
      </c>
      <c r="B22" s="28">
        <v>1104118</v>
      </c>
      <c r="C22" s="28">
        <v>1110797</v>
      </c>
      <c r="D22" s="30">
        <v>744200</v>
      </c>
      <c r="E22" s="30">
        <v>324087.8</v>
      </c>
      <c r="F22" s="31">
        <f t="shared" si="2"/>
        <v>43.548481590970169</v>
      </c>
      <c r="G22" s="30">
        <v>586587</v>
      </c>
      <c r="H22" s="30">
        <v>586587</v>
      </c>
      <c r="I22" s="30">
        <v>16681</v>
      </c>
      <c r="J22" s="35">
        <f t="shared" si="3"/>
        <v>2.8437384394812706</v>
      </c>
      <c r="K22" s="30">
        <v>0</v>
      </c>
      <c r="L22" s="30">
        <v>0</v>
      </c>
      <c r="M22" s="28">
        <v>147</v>
      </c>
      <c r="N22" s="30">
        <v>680470</v>
      </c>
      <c r="O22" s="28">
        <v>79</v>
      </c>
    </row>
    <row r="23" spans="1:15" ht="25.5">
      <c r="A23" s="27" t="s">
        <v>17</v>
      </c>
      <c r="B23" s="28">
        <v>18831</v>
      </c>
      <c r="C23" s="28">
        <v>18831</v>
      </c>
      <c r="D23" s="29">
        <v>18831</v>
      </c>
      <c r="E23" s="30">
        <v>11568</v>
      </c>
      <c r="F23" s="31">
        <f t="shared" si="2"/>
        <v>61.430619722797516</v>
      </c>
      <c r="G23" s="30">
        <v>0</v>
      </c>
      <c r="H23" s="30">
        <v>0</v>
      </c>
      <c r="I23" s="30">
        <v>2279</v>
      </c>
      <c r="J23" s="35" t="s">
        <v>59</v>
      </c>
      <c r="K23" s="30">
        <v>0</v>
      </c>
      <c r="L23" s="30">
        <v>0</v>
      </c>
      <c r="M23" s="30">
        <v>2031</v>
      </c>
      <c r="N23" s="30">
        <v>306150</v>
      </c>
      <c r="O23" s="30">
        <v>4972</v>
      </c>
    </row>
    <row r="24" spans="1:15" ht="25.5">
      <c r="A24" s="34" t="s">
        <v>55</v>
      </c>
      <c r="B24" s="28" t="s">
        <v>59</v>
      </c>
      <c r="C24" s="28" t="s">
        <v>59</v>
      </c>
      <c r="D24" s="29" t="s">
        <v>59</v>
      </c>
      <c r="E24" s="40" t="s">
        <v>59</v>
      </c>
      <c r="F24" s="39" t="s">
        <v>59</v>
      </c>
      <c r="G24" s="40" t="s">
        <v>59</v>
      </c>
      <c r="H24" s="40" t="s">
        <v>59</v>
      </c>
      <c r="I24" s="30">
        <v>2282</v>
      </c>
      <c r="J24" s="35" t="s">
        <v>59</v>
      </c>
      <c r="K24" s="30">
        <v>0</v>
      </c>
      <c r="L24" s="30">
        <v>0</v>
      </c>
      <c r="M24" s="28">
        <v>1567</v>
      </c>
      <c r="N24" s="30">
        <v>0</v>
      </c>
      <c r="O24" s="28">
        <v>0</v>
      </c>
    </row>
    <row r="25" spans="1:15" ht="25.5">
      <c r="A25" s="32" t="s">
        <v>18</v>
      </c>
      <c r="B25" s="33">
        <f>B26+B27</f>
        <v>229300</v>
      </c>
      <c r="C25" s="33">
        <v>167945</v>
      </c>
      <c r="D25" s="24">
        <f>SUM(D26:D27)</f>
        <v>229303</v>
      </c>
      <c r="E25" s="24">
        <f>SUM(E26:E27)</f>
        <v>93388.4</v>
      </c>
      <c r="F25" s="25">
        <f t="shared" si="2"/>
        <v>40.727072912260191</v>
      </c>
      <c r="G25" s="33">
        <f t="shared" ref="G25:N25" si="8">G26+G27</f>
        <v>240372</v>
      </c>
      <c r="H25" s="33">
        <f t="shared" si="8"/>
        <v>2366</v>
      </c>
      <c r="I25" s="33">
        <f t="shared" si="8"/>
        <v>3356</v>
      </c>
      <c r="J25" s="26">
        <f t="shared" si="3"/>
        <v>1.3961692709633402</v>
      </c>
      <c r="K25" s="33">
        <f t="shared" si="8"/>
        <v>229912</v>
      </c>
      <c r="L25" s="33">
        <f t="shared" si="8"/>
        <v>2355</v>
      </c>
      <c r="M25" s="33">
        <f t="shared" si="8"/>
        <v>3242</v>
      </c>
      <c r="N25" s="33">
        <f t="shared" si="8"/>
        <v>341408</v>
      </c>
      <c r="O25" s="33">
        <f t="shared" ref="O25" si="9">O26+O27</f>
        <v>2412</v>
      </c>
    </row>
    <row r="26" spans="1:15" ht="38.25">
      <c r="A26" s="27" t="s">
        <v>19</v>
      </c>
      <c r="B26" s="28">
        <v>167323</v>
      </c>
      <c r="C26" s="28">
        <v>167323</v>
      </c>
      <c r="D26" s="29">
        <v>167323</v>
      </c>
      <c r="E26" s="30">
        <v>61797.3</v>
      </c>
      <c r="F26" s="31">
        <f t="shared" si="2"/>
        <v>36.932938089802363</v>
      </c>
      <c r="G26" s="30">
        <v>165554</v>
      </c>
      <c r="H26" s="30">
        <v>1656</v>
      </c>
      <c r="I26" s="30">
        <v>1548</v>
      </c>
      <c r="J26" s="35">
        <f t="shared" si="3"/>
        <v>0.93504234267972985</v>
      </c>
      <c r="K26" s="30">
        <v>155672</v>
      </c>
      <c r="L26" s="30">
        <v>1557</v>
      </c>
      <c r="M26" s="28">
        <v>1548</v>
      </c>
      <c r="N26" s="30">
        <v>162304</v>
      </c>
      <c r="O26" s="28">
        <v>1614</v>
      </c>
    </row>
    <row r="27" spans="1:15" ht="51.75" customHeight="1">
      <c r="A27" s="27" t="s">
        <v>20</v>
      </c>
      <c r="B27" s="28">
        <v>61977</v>
      </c>
      <c r="C27" s="28">
        <v>622</v>
      </c>
      <c r="D27" s="29">
        <v>61980</v>
      </c>
      <c r="E27" s="30">
        <v>31591.1</v>
      </c>
      <c r="F27" s="31">
        <f t="shared" si="2"/>
        <v>50.969828977089385</v>
      </c>
      <c r="G27" s="30">
        <v>74818</v>
      </c>
      <c r="H27" s="30">
        <v>710</v>
      </c>
      <c r="I27" s="30">
        <v>1808</v>
      </c>
      <c r="J27" s="35">
        <f t="shared" si="3"/>
        <v>2.4165307813627739</v>
      </c>
      <c r="K27" s="30">
        <v>74240</v>
      </c>
      <c r="L27" s="30">
        <v>798</v>
      </c>
      <c r="M27" s="28">
        <v>1694</v>
      </c>
      <c r="N27" s="30">
        <v>179104</v>
      </c>
      <c r="O27" s="28">
        <v>798</v>
      </c>
    </row>
    <row r="28" spans="1:15" ht="25.5">
      <c r="A28" s="32" t="s">
        <v>21</v>
      </c>
      <c r="B28" s="33">
        <f>B29+B30+B31</f>
        <v>179350</v>
      </c>
      <c r="C28" s="33">
        <v>179350</v>
      </c>
      <c r="D28" s="24">
        <f>SUM(D29:D30)</f>
        <v>253505</v>
      </c>
      <c r="E28" s="24">
        <f>SUM(E29:E30)</f>
        <v>56941.9</v>
      </c>
      <c r="F28" s="25">
        <f t="shared" si="2"/>
        <v>22.46184493402497</v>
      </c>
      <c r="G28" s="33">
        <f t="shared" ref="G28:N28" si="10">G29+G30+G31</f>
        <v>221816</v>
      </c>
      <c r="H28" s="33">
        <f t="shared" si="10"/>
        <v>221817</v>
      </c>
      <c r="I28" s="33">
        <f t="shared" si="10"/>
        <v>7801</v>
      </c>
      <c r="J28" s="26">
        <f t="shared" si="3"/>
        <v>3.5168788545461105</v>
      </c>
      <c r="K28" s="33">
        <f t="shared" si="10"/>
        <v>336498</v>
      </c>
      <c r="L28" s="33">
        <f t="shared" si="10"/>
        <v>336500</v>
      </c>
      <c r="M28" s="33">
        <f t="shared" si="10"/>
        <v>12909</v>
      </c>
      <c r="N28" s="33">
        <f t="shared" si="10"/>
        <v>461602</v>
      </c>
      <c r="O28" s="33">
        <f t="shared" ref="O28" si="11">O29+O30+O31</f>
        <v>28295</v>
      </c>
    </row>
    <row r="29" spans="1:15" ht="27.75" customHeight="1">
      <c r="A29" s="27" t="s">
        <v>22</v>
      </c>
      <c r="B29" s="28">
        <v>124479</v>
      </c>
      <c r="C29" s="28">
        <v>124479</v>
      </c>
      <c r="D29" s="30">
        <v>198634</v>
      </c>
      <c r="E29" s="30">
        <v>51792.3</v>
      </c>
      <c r="F29" s="31">
        <f t="shared" si="2"/>
        <v>26.074237038976211</v>
      </c>
      <c r="G29" s="30">
        <v>123075</v>
      </c>
      <c r="H29" s="30">
        <v>123075</v>
      </c>
      <c r="I29" s="30">
        <v>0</v>
      </c>
      <c r="J29" s="35">
        <f t="shared" si="3"/>
        <v>0</v>
      </c>
      <c r="K29" s="30">
        <v>124159</v>
      </c>
      <c r="L29" s="30">
        <v>124159</v>
      </c>
      <c r="M29" s="30">
        <v>0</v>
      </c>
      <c r="N29" s="30">
        <v>124159</v>
      </c>
      <c r="O29" s="30">
        <v>0</v>
      </c>
    </row>
    <row r="30" spans="1:15" ht="15.75" customHeight="1">
      <c r="A30" s="27" t="s">
        <v>23</v>
      </c>
      <c r="B30" s="28">
        <v>54871</v>
      </c>
      <c r="C30" s="28">
        <v>54871</v>
      </c>
      <c r="D30" s="29">
        <v>54871</v>
      </c>
      <c r="E30" s="30">
        <v>5149.6000000000004</v>
      </c>
      <c r="F30" s="31">
        <f t="shared" si="2"/>
        <v>9.3849209965191083</v>
      </c>
      <c r="G30" s="30">
        <v>98741</v>
      </c>
      <c r="H30" s="30">
        <v>98742</v>
      </c>
      <c r="I30" s="30">
        <v>6311</v>
      </c>
      <c r="J30" s="35">
        <f t="shared" si="3"/>
        <v>6.3914685895423382</v>
      </c>
      <c r="K30" s="30">
        <v>212339</v>
      </c>
      <c r="L30" s="30">
        <v>212341</v>
      </c>
      <c r="M30" s="28">
        <v>12909</v>
      </c>
      <c r="N30" s="30">
        <v>330443</v>
      </c>
      <c r="O30" s="28">
        <v>28295</v>
      </c>
    </row>
    <row r="31" spans="1:15" ht="26.25" customHeight="1">
      <c r="A31" s="27" t="s">
        <v>52</v>
      </c>
      <c r="B31" s="28">
        <v>0</v>
      </c>
      <c r="C31" s="28">
        <v>0</v>
      </c>
      <c r="D31" s="29">
        <v>0</v>
      </c>
      <c r="E31" s="30">
        <v>0</v>
      </c>
      <c r="F31" s="39" t="s">
        <v>59</v>
      </c>
      <c r="G31" s="30">
        <v>0</v>
      </c>
      <c r="H31" s="30">
        <v>0</v>
      </c>
      <c r="I31" s="30">
        <v>1490</v>
      </c>
      <c r="J31" s="35" t="s">
        <v>59</v>
      </c>
      <c r="K31" s="30">
        <v>0</v>
      </c>
      <c r="L31" s="30">
        <v>0</v>
      </c>
      <c r="M31" s="30">
        <v>0</v>
      </c>
      <c r="N31" s="30">
        <v>7000</v>
      </c>
      <c r="O31" s="30">
        <v>0</v>
      </c>
    </row>
    <row r="32" spans="1:15" ht="38.25">
      <c r="A32" s="32" t="s">
        <v>24</v>
      </c>
      <c r="B32" s="33">
        <f>B33+B34</f>
        <v>546532</v>
      </c>
      <c r="C32" s="33">
        <v>542951</v>
      </c>
      <c r="D32" s="24">
        <f>SUM(D33:D34)</f>
        <v>546532</v>
      </c>
      <c r="E32" s="24">
        <f>SUM(E33:E34)</f>
        <v>275131.90000000002</v>
      </c>
      <c r="F32" s="25">
        <f t="shared" si="2"/>
        <v>50.341407273499087</v>
      </c>
      <c r="G32" s="33">
        <f t="shared" ref="G32:N32" si="12">G33+G34</f>
        <v>525110</v>
      </c>
      <c r="H32" s="33">
        <f t="shared" si="12"/>
        <v>525110</v>
      </c>
      <c r="I32" s="33">
        <f>I33+I34+I35</f>
        <v>259380</v>
      </c>
      <c r="J32" s="35">
        <f t="shared" si="3"/>
        <v>49.395364780712612</v>
      </c>
      <c r="K32" s="33">
        <f t="shared" si="12"/>
        <v>580410</v>
      </c>
      <c r="L32" s="33">
        <f t="shared" si="12"/>
        <v>580410</v>
      </c>
      <c r="M32" s="33">
        <f t="shared" ref="M32:O32" si="13">M33+M34+M35</f>
        <v>313670</v>
      </c>
      <c r="N32" s="33">
        <f t="shared" si="12"/>
        <v>462533</v>
      </c>
      <c r="O32" s="33">
        <f t="shared" si="13"/>
        <v>196520</v>
      </c>
    </row>
    <row r="33" spans="1:15" ht="25.5">
      <c r="A33" s="27" t="s">
        <v>25</v>
      </c>
      <c r="B33" s="28">
        <v>542922</v>
      </c>
      <c r="C33" s="28">
        <v>539341</v>
      </c>
      <c r="D33" s="29">
        <v>542922</v>
      </c>
      <c r="E33" s="30">
        <v>275131.90000000002</v>
      </c>
      <c r="F33" s="31">
        <f t="shared" si="2"/>
        <v>50.676137640397705</v>
      </c>
      <c r="G33" s="30">
        <v>518500</v>
      </c>
      <c r="H33" s="30">
        <v>518500</v>
      </c>
      <c r="I33" s="30">
        <v>187098</v>
      </c>
      <c r="J33" s="35">
        <f t="shared" si="3"/>
        <v>36.084474445515909</v>
      </c>
      <c r="K33" s="30">
        <v>523800</v>
      </c>
      <c r="L33" s="30">
        <v>523800</v>
      </c>
      <c r="M33" s="28">
        <v>192462</v>
      </c>
      <c r="N33" s="30">
        <v>455923</v>
      </c>
      <c r="O33" s="28">
        <v>124651</v>
      </c>
    </row>
    <row r="34" spans="1:15" ht="38.25">
      <c r="A34" s="27" t="s">
        <v>26</v>
      </c>
      <c r="B34" s="28">
        <v>3610</v>
      </c>
      <c r="C34" s="28">
        <v>3610</v>
      </c>
      <c r="D34" s="29">
        <v>3610</v>
      </c>
      <c r="E34" s="30">
        <v>0</v>
      </c>
      <c r="F34" s="31">
        <f t="shared" si="2"/>
        <v>0</v>
      </c>
      <c r="G34" s="30">
        <v>6610</v>
      </c>
      <c r="H34" s="30">
        <v>6610</v>
      </c>
      <c r="I34" s="30">
        <v>6610</v>
      </c>
      <c r="J34" s="35">
        <f t="shared" si="3"/>
        <v>100.00000000000001</v>
      </c>
      <c r="K34" s="30">
        <v>56610</v>
      </c>
      <c r="L34" s="30">
        <v>56610</v>
      </c>
      <c r="M34" s="28">
        <v>56610</v>
      </c>
      <c r="N34" s="30">
        <v>6610</v>
      </c>
      <c r="O34" s="28">
        <v>6610</v>
      </c>
    </row>
    <row r="35" spans="1:15" ht="28.5" customHeight="1">
      <c r="A35" s="27" t="s">
        <v>56</v>
      </c>
      <c r="B35" s="28" t="s">
        <v>59</v>
      </c>
      <c r="C35" s="28" t="s">
        <v>59</v>
      </c>
      <c r="D35" s="29" t="s">
        <v>59</v>
      </c>
      <c r="E35" s="40" t="s">
        <v>59</v>
      </c>
      <c r="F35" s="39" t="s">
        <v>59</v>
      </c>
      <c r="G35" s="40" t="s">
        <v>59</v>
      </c>
      <c r="H35" s="40" t="s">
        <v>59</v>
      </c>
      <c r="I35" s="30">
        <v>65672</v>
      </c>
      <c r="J35" s="35" t="s">
        <v>59</v>
      </c>
      <c r="K35" s="30">
        <v>0</v>
      </c>
      <c r="L35" s="30">
        <v>0</v>
      </c>
      <c r="M35" s="28">
        <v>64598</v>
      </c>
      <c r="N35" s="30">
        <v>0</v>
      </c>
      <c r="O35" s="28">
        <v>65259</v>
      </c>
    </row>
    <row r="36" spans="1:15" ht="25.5">
      <c r="A36" s="32" t="s">
        <v>27</v>
      </c>
      <c r="B36" s="33">
        <f>SUM(B37:B40)</f>
        <v>5860</v>
      </c>
      <c r="C36" s="33">
        <v>5860</v>
      </c>
      <c r="D36" s="24">
        <f>SUM(D37:D40)</f>
        <v>110</v>
      </c>
      <c r="E36" s="24">
        <f>SUM(E37:E40)</f>
        <v>0</v>
      </c>
      <c r="F36" s="25">
        <f t="shared" si="2"/>
        <v>0</v>
      </c>
      <c r="G36" s="33">
        <f t="shared" ref="G36:N36" si="14">SUM(G37:G40)</f>
        <v>6268</v>
      </c>
      <c r="H36" s="33">
        <f t="shared" si="14"/>
        <v>6268</v>
      </c>
      <c r="I36" s="33">
        <f>SUM(I37:I41)</f>
        <v>5216</v>
      </c>
      <c r="J36" s="26">
        <f t="shared" si="3"/>
        <v>83.216336949585198</v>
      </c>
      <c r="K36" s="33">
        <f t="shared" si="14"/>
        <v>4398</v>
      </c>
      <c r="L36" s="33">
        <f t="shared" si="14"/>
        <v>4398</v>
      </c>
      <c r="M36" s="33">
        <f t="shared" ref="M36:O36" si="15">SUM(M37:M41)</f>
        <v>3196</v>
      </c>
      <c r="N36" s="33">
        <f t="shared" si="14"/>
        <v>0</v>
      </c>
      <c r="O36" s="33">
        <f t="shared" si="15"/>
        <v>216</v>
      </c>
    </row>
    <row r="37" spans="1:15" ht="29.25" customHeight="1">
      <c r="A37" s="27" t="s">
        <v>28</v>
      </c>
      <c r="B37" s="28">
        <v>1160</v>
      </c>
      <c r="C37" s="28">
        <v>1160</v>
      </c>
      <c r="D37" s="29">
        <v>0</v>
      </c>
      <c r="E37" s="29">
        <v>0</v>
      </c>
      <c r="F37" s="39" t="s">
        <v>59</v>
      </c>
      <c r="G37" s="30">
        <v>1260</v>
      </c>
      <c r="H37" s="30">
        <v>1260</v>
      </c>
      <c r="I37" s="30"/>
      <c r="J37" s="35">
        <f t="shared" si="3"/>
        <v>0</v>
      </c>
      <c r="K37" s="30">
        <v>1360</v>
      </c>
      <c r="L37" s="30">
        <v>1360</v>
      </c>
      <c r="M37" s="28">
        <v>110</v>
      </c>
      <c r="N37" s="30">
        <v>0</v>
      </c>
      <c r="O37" s="28">
        <v>0</v>
      </c>
    </row>
    <row r="38" spans="1:15" ht="25.5">
      <c r="A38" s="27" t="s">
        <v>29</v>
      </c>
      <c r="B38" s="28">
        <v>110</v>
      </c>
      <c r="C38" s="28">
        <v>110</v>
      </c>
      <c r="D38" s="29">
        <v>110</v>
      </c>
      <c r="E38" s="29">
        <v>0</v>
      </c>
      <c r="F38" s="39">
        <f t="shared" si="2"/>
        <v>0</v>
      </c>
      <c r="G38" s="30">
        <v>58</v>
      </c>
      <c r="H38" s="30">
        <v>58</v>
      </c>
      <c r="I38" s="30">
        <v>110</v>
      </c>
      <c r="J38" s="35">
        <f t="shared" si="3"/>
        <v>189.65517241379311</v>
      </c>
      <c r="K38" s="30">
        <v>58</v>
      </c>
      <c r="L38" s="30">
        <v>58</v>
      </c>
      <c r="M38" s="28">
        <v>58</v>
      </c>
      <c r="N38" s="30">
        <v>0</v>
      </c>
      <c r="O38" s="28">
        <v>58</v>
      </c>
    </row>
    <row r="39" spans="1:15" ht="26.25" customHeight="1">
      <c r="A39" s="27" t="s">
        <v>30</v>
      </c>
      <c r="B39" s="28">
        <v>910</v>
      </c>
      <c r="C39" s="28">
        <v>910</v>
      </c>
      <c r="D39" s="29">
        <v>0</v>
      </c>
      <c r="E39" s="29">
        <v>0</v>
      </c>
      <c r="F39" s="39" t="s">
        <v>59</v>
      </c>
      <c r="G39" s="30">
        <v>950</v>
      </c>
      <c r="H39" s="30">
        <v>950</v>
      </c>
      <c r="I39" s="30">
        <v>950</v>
      </c>
      <c r="J39" s="35">
        <f t="shared" si="3"/>
        <v>100</v>
      </c>
      <c r="K39" s="30">
        <v>110</v>
      </c>
      <c r="L39" s="30">
        <v>110</v>
      </c>
      <c r="M39" s="30">
        <v>0</v>
      </c>
      <c r="N39" s="30">
        <v>0</v>
      </c>
      <c r="O39" s="30">
        <v>0</v>
      </c>
    </row>
    <row r="40" spans="1:15" ht="25.5">
      <c r="A40" s="27" t="s">
        <v>31</v>
      </c>
      <c r="B40" s="28">
        <v>3680</v>
      </c>
      <c r="C40" s="28">
        <v>3680</v>
      </c>
      <c r="D40" s="29">
        <v>0</v>
      </c>
      <c r="E40" s="29">
        <v>0</v>
      </c>
      <c r="F40" s="39" t="s">
        <v>59</v>
      </c>
      <c r="G40" s="30">
        <v>4000</v>
      </c>
      <c r="H40" s="30">
        <v>4000</v>
      </c>
      <c r="I40" s="30">
        <v>4056</v>
      </c>
      <c r="J40" s="35">
        <f t="shared" si="3"/>
        <v>101.4</v>
      </c>
      <c r="K40" s="30">
        <v>2870</v>
      </c>
      <c r="L40" s="30">
        <v>2870</v>
      </c>
      <c r="M40" s="28">
        <v>2928</v>
      </c>
      <c r="N40" s="30">
        <v>0</v>
      </c>
      <c r="O40" s="28">
        <v>158</v>
      </c>
    </row>
    <row r="41" spans="1:15" ht="25.5">
      <c r="A41" s="34" t="s">
        <v>54</v>
      </c>
      <c r="B41" s="28" t="s">
        <v>59</v>
      </c>
      <c r="C41" s="28" t="s">
        <v>59</v>
      </c>
      <c r="D41" s="29" t="s">
        <v>59</v>
      </c>
      <c r="E41" s="29" t="s">
        <v>59</v>
      </c>
      <c r="F41" s="39" t="s">
        <v>59</v>
      </c>
      <c r="G41" s="40" t="s">
        <v>59</v>
      </c>
      <c r="H41" s="40" t="s">
        <v>59</v>
      </c>
      <c r="I41" s="30">
        <v>100</v>
      </c>
      <c r="J41" s="35" t="s">
        <v>59</v>
      </c>
      <c r="K41" s="30">
        <v>0</v>
      </c>
      <c r="L41" s="30">
        <v>0</v>
      </c>
      <c r="M41" s="28">
        <v>100</v>
      </c>
      <c r="N41" s="30">
        <v>0</v>
      </c>
      <c r="O41" s="28">
        <v>0</v>
      </c>
    </row>
    <row r="42" spans="1:15" ht="15" customHeight="1">
      <c r="A42" s="32" t="s">
        <v>32</v>
      </c>
      <c r="B42" s="33">
        <f>B43+B44+B45</f>
        <v>64037</v>
      </c>
      <c r="C42" s="33">
        <v>64037</v>
      </c>
      <c r="D42" s="24">
        <f>SUM(D43:D44)</f>
        <v>64037</v>
      </c>
      <c r="E42" s="24">
        <f>SUM(E43:E44)</f>
        <v>11739.7</v>
      </c>
      <c r="F42" s="25">
        <f t="shared" si="2"/>
        <v>18.33268266783266</v>
      </c>
      <c r="G42" s="33">
        <f t="shared" ref="G42:N42" si="16">G43+G44+G45</f>
        <v>25920</v>
      </c>
      <c r="H42" s="33">
        <f t="shared" si="16"/>
        <v>18960</v>
      </c>
      <c r="I42" s="33">
        <f t="shared" si="16"/>
        <v>10134</v>
      </c>
      <c r="J42" s="26">
        <f t="shared" si="3"/>
        <v>39.097222222222221</v>
      </c>
      <c r="K42" s="33">
        <f t="shared" si="16"/>
        <v>97552</v>
      </c>
      <c r="L42" s="33">
        <f t="shared" si="16"/>
        <v>25407</v>
      </c>
      <c r="M42" s="33">
        <f t="shared" si="16"/>
        <v>5232</v>
      </c>
      <c r="N42" s="33">
        <f t="shared" si="16"/>
        <v>117119</v>
      </c>
      <c r="O42" s="33">
        <f t="shared" ref="O42" si="17">O43+O44+O45</f>
        <v>4259</v>
      </c>
    </row>
    <row r="43" spans="1:15" ht="25.5">
      <c r="A43" s="27" t="s">
        <v>33</v>
      </c>
      <c r="B43" s="28">
        <v>61987</v>
      </c>
      <c r="C43" s="28">
        <v>61987</v>
      </c>
      <c r="D43" s="28">
        <v>61987</v>
      </c>
      <c r="E43" s="30">
        <v>10714.7</v>
      </c>
      <c r="F43" s="31">
        <f t="shared" si="2"/>
        <v>17.285398551309147</v>
      </c>
      <c r="G43" s="30">
        <v>21570</v>
      </c>
      <c r="H43" s="30">
        <v>14610</v>
      </c>
      <c r="I43" s="30">
        <v>10034</v>
      </c>
      <c r="J43" s="35">
        <f t="shared" si="3"/>
        <v>46.518312471024572</v>
      </c>
      <c r="K43" s="30">
        <v>95402</v>
      </c>
      <c r="L43" s="30">
        <v>23257</v>
      </c>
      <c r="M43" s="30">
        <v>5132</v>
      </c>
      <c r="N43" s="30">
        <v>114569</v>
      </c>
      <c r="O43" s="30">
        <v>4159</v>
      </c>
    </row>
    <row r="44" spans="1:15" ht="25.5">
      <c r="A44" s="27" t="s">
        <v>34</v>
      </c>
      <c r="B44" s="28">
        <v>2050</v>
      </c>
      <c r="C44" s="28">
        <v>2050</v>
      </c>
      <c r="D44" s="28">
        <v>2050</v>
      </c>
      <c r="E44" s="30">
        <v>1025</v>
      </c>
      <c r="F44" s="31">
        <f t="shared" si="2"/>
        <v>50</v>
      </c>
      <c r="G44" s="30">
        <v>4350</v>
      </c>
      <c r="H44" s="30">
        <v>4350</v>
      </c>
      <c r="I44" s="30">
        <v>100</v>
      </c>
      <c r="J44" s="35">
        <f t="shared" si="3"/>
        <v>2.2988505747126435</v>
      </c>
      <c r="K44" s="30">
        <v>2150</v>
      </c>
      <c r="L44" s="30">
        <v>2150</v>
      </c>
      <c r="M44" s="28">
        <v>100</v>
      </c>
      <c r="N44" s="30">
        <v>2350</v>
      </c>
      <c r="O44" s="28">
        <v>100</v>
      </c>
    </row>
    <row r="45" spans="1:15" ht="25.5">
      <c r="A45" s="27" t="s">
        <v>53</v>
      </c>
      <c r="B45" s="28">
        <v>0</v>
      </c>
      <c r="C45" s="28">
        <v>0</v>
      </c>
      <c r="D45" s="28">
        <v>0</v>
      </c>
      <c r="E45" s="30">
        <v>0</v>
      </c>
      <c r="F45" s="39" t="s">
        <v>59</v>
      </c>
      <c r="G45" s="30">
        <v>0</v>
      </c>
      <c r="H45" s="30">
        <v>0</v>
      </c>
      <c r="I45" s="30">
        <v>0</v>
      </c>
      <c r="J45" s="35" t="s">
        <v>59</v>
      </c>
      <c r="K45" s="30">
        <v>0</v>
      </c>
      <c r="L45" s="30">
        <v>0</v>
      </c>
      <c r="M45" s="30">
        <v>0</v>
      </c>
      <c r="N45" s="30">
        <v>200</v>
      </c>
      <c r="O45" s="30">
        <v>0</v>
      </c>
    </row>
    <row r="46" spans="1:15" ht="38.25">
      <c r="A46" s="32" t="s">
        <v>35</v>
      </c>
      <c r="B46" s="33">
        <f>SUM(B47:B50)</f>
        <v>246933</v>
      </c>
      <c r="C46" s="33">
        <v>202688</v>
      </c>
      <c r="D46" s="24">
        <f>SUM(D47:D49)</f>
        <v>248983</v>
      </c>
      <c r="E46" s="24">
        <f>SUM(E47:E49)</f>
        <v>160782.5</v>
      </c>
      <c r="F46" s="25">
        <f t="shared" si="2"/>
        <v>64.575693922878273</v>
      </c>
      <c r="G46" s="33">
        <f t="shared" ref="G46:N46" si="18">SUM(G47:G50)</f>
        <v>96180</v>
      </c>
      <c r="H46" s="33">
        <f t="shared" si="18"/>
        <v>58705</v>
      </c>
      <c r="I46" s="33">
        <f t="shared" si="18"/>
        <v>1154</v>
      </c>
      <c r="J46" s="26">
        <f t="shared" si="3"/>
        <v>1.1998336452484926</v>
      </c>
      <c r="K46" s="33">
        <f t="shared" si="18"/>
        <v>153210</v>
      </c>
      <c r="L46" s="33">
        <f t="shared" si="18"/>
        <v>110580</v>
      </c>
      <c r="M46" s="33">
        <f t="shared" si="18"/>
        <v>1537</v>
      </c>
      <c r="N46" s="33">
        <f t="shared" si="18"/>
        <v>200960</v>
      </c>
      <c r="O46" s="33">
        <f t="shared" ref="O46" si="19">SUM(O47:O50)</f>
        <v>2111</v>
      </c>
    </row>
    <row r="47" spans="1:15" ht="39" customHeight="1">
      <c r="A47" s="27" t="s">
        <v>36</v>
      </c>
      <c r="B47" s="28">
        <v>200427</v>
      </c>
      <c r="C47" s="28">
        <v>200427</v>
      </c>
      <c r="D47" s="29">
        <v>200427</v>
      </c>
      <c r="E47" s="30">
        <v>158732.1</v>
      </c>
      <c r="F47" s="31">
        <f t="shared" si="2"/>
        <v>79.196964480833429</v>
      </c>
      <c r="G47" s="30">
        <v>48708</v>
      </c>
      <c r="H47" s="30">
        <v>48708</v>
      </c>
      <c r="I47" s="30">
        <v>707</v>
      </c>
      <c r="J47" s="35">
        <f t="shared" si="3"/>
        <v>1.4515069393118174</v>
      </c>
      <c r="K47" s="30">
        <v>98067</v>
      </c>
      <c r="L47" s="30">
        <v>98067</v>
      </c>
      <c r="M47" s="28">
        <v>981</v>
      </c>
      <c r="N47" s="30">
        <v>121120</v>
      </c>
      <c r="O47" s="28">
        <v>1212</v>
      </c>
    </row>
    <row r="48" spans="1:15" ht="38.25">
      <c r="A48" s="27" t="s">
        <v>37</v>
      </c>
      <c r="B48" s="28">
        <v>2051</v>
      </c>
      <c r="C48" s="28">
        <v>2051</v>
      </c>
      <c r="D48" s="29">
        <v>4101</v>
      </c>
      <c r="E48" s="30">
        <v>2050.4</v>
      </c>
      <c r="F48" s="31">
        <f t="shared" si="2"/>
        <v>49.997561570348701</v>
      </c>
      <c r="G48" s="30">
        <v>2051</v>
      </c>
      <c r="H48" s="30">
        <v>2051</v>
      </c>
      <c r="I48" s="30">
        <v>21</v>
      </c>
      <c r="J48" s="35">
        <f t="shared" si="3"/>
        <v>1.0238907849829351</v>
      </c>
      <c r="K48" s="30">
        <v>2051</v>
      </c>
      <c r="L48" s="30">
        <v>2051</v>
      </c>
      <c r="M48" s="28">
        <v>21</v>
      </c>
      <c r="N48" s="30">
        <v>3233</v>
      </c>
      <c r="O48" s="28">
        <v>33</v>
      </c>
    </row>
    <row r="49" spans="1:15" ht="38.25">
      <c r="A49" s="27" t="s">
        <v>38</v>
      </c>
      <c r="B49" s="28">
        <v>44455</v>
      </c>
      <c r="C49" s="28">
        <v>210</v>
      </c>
      <c r="D49" s="29">
        <v>44455</v>
      </c>
      <c r="E49" s="30">
        <v>0</v>
      </c>
      <c r="F49" s="31">
        <f t="shared" si="2"/>
        <v>0</v>
      </c>
      <c r="G49" s="30">
        <v>37719</v>
      </c>
      <c r="H49" s="30">
        <v>244</v>
      </c>
      <c r="I49" s="30">
        <v>378</v>
      </c>
      <c r="J49" s="35">
        <f t="shared" si="3"/>
        <v>1.0021474588403723</v>
      </c>
      <c r="K49" s="30">
        <v>42910</v>
      </c>
      <c r="L49" s="30">
        <v>280</v>
      </c>
      <c r="M49" s="28">
        <v>430</v>
      </c>
      <c r="N49" s="30">
        <v>36067</v>
      </c>
      <c r="O49" s="28">
        <v>451</v>
      </c>
    </row>
    <row r="50" spans="1:15" ht="53.25" customHeight="1">
      <c r="A50" s="27" t="s">
        <v>57</v>
      </c>
      <c r="B50" s="28">
        <v>0</v>
      </c>
      <c r="C50" s="28">
        <v>0</v>
      </c>
      <c r="D50" s="29">
        <v>0</v>
      </c>
      <c r="E50" s="30">
        <v>0</v>
      </c>
      <c r="F50" s="39" t="s">
        <v>59</v>
      </c>
      <c r="G50" s="30">
        <v>7702</v>
      </c>
      <c r="H50" s="30">
        <v>7702</v>
      </c>
      <c r="I50" s="30">
        <v>48</v>
      </c>
      <c r="J50" s="35">
        <f t="shared" si="3"/>
        <v>0.62321474941573618</v>
      </c>
      <c r="K50" s="30">
        <v>10182</v>
      </c>
      <c r="L50" s="30">
        <v>10182</v>
      </c>
      <c r="M50" s="28">
        <v>105</v>
      </c>
      <c r="N50" s="30">
        <v>40540</v>
      </c>
      <c r="O50" s="28">
        <v>415</v>
      </c>
    </row>
    <row r="51" spans="1:15" ht="38.25">
      <c r="A51" s="32" t="s">
        <v>39</v>
      </c>
      <c r="B51" s="33">
        <f>SUM(B52:B54)</f>
        <v>5000</v>
      </c>
      <c r="C51" s="33">
        <v>5000</v>
      </c>
      <c r="D51" s="24">
        <v>0</v>
      </c>
      <c r="E51" s="33">
        <v>0</v>
      </c>
      <c r="F51" s="41" t="s">
        <v>59</v>
      </c>
      <c r="G51" s="33">
        <f t="shared" ref="G51:N51" si="20">SUM(G52:G54)</f>
        <v>0</v>
      </c>
      <c r="H51" s="33">
        <f t="shared" si="20"/>
        <v>0</v>
      </c>
      <c r="I51" s="33">
        <f t="shared" si="20"/>
        <v>0</v>
      </c>
      <c r="J51" s="26" t="s">
        <v>59</v>
      </c>
      <c r="K51" s="33">
        <f t="shared" si="20"/>
        <v>24000</v>
      </c>
      <c r="L51" s="33">
        <f t="shared" si="20"/>
        <v>240</v>
      </c>
      <c r="M51" s="33">
        <f t="shared" si="20"/>
        <v>240</v>
      </c>
      <c r="N51" s="33">
        <f t="shared" si="20"/>
        <v>26391</v>
      </c>
      <c r="O51" s="33">
        <f t="shared" ref="O51" si="21">SUM(O52:O54)</f>
        <v>240</v>
      </c>
    </row>
    <row r="52" spans="1:15" ht="39.75" customHeight="1">
      <c r="A52" s="27" t="s">
        <v>40</v>
      </c>
      <c r="B52" s="28">
        <v>5000</v>
      </c>
      <c r="C52" s="28">
        <v>5000</v>
      </c>
      <c r="D52" s="30">
        <v>0</v>
      </c>
      <c r="E52" s="29">
        <v>0</v>
      </c>
      <c r="F52" s="39" t="s">
        <v>59</v>
      </c>
      <c r="G52" s="30">
        <v>0</v>
      </c>
      <c r="H52" s="30">
        <v>0</v>
      </c>
      <c r="I52" s="30">
        <v>0</v>
      </c>
      <c r="J52" s="35" t="s">
        <v>59</v>
      </c>
      <c r="K52" s="30">
        <v>12000</v>
      </c>
      <c r="L52" s="30">
        <v>120</v>
      </c>
      <c r="M52" s="28">
        <v>120</v>
      </c>
      <c r="N52" s="30">
        <v>10000</v>
      </c>
      <c r="O52" s="28">
        <v>120</v>
      </c>
    </row>
    <row r="53" spans="1:15" ht="65.25" customHeight="1">
      <c r="A53" s="27" t="s">
        <v>60</v>
      </c>
      <c r="B53" s="28">
        <v>0</v>
      </c>
      <c r="C53" s="28">
        <v>0</v>
      </c>
      <c r="D53" s="30">
        <v>0</v>
      </c>
      <c r="E53" s="29">
        <v>0</v>
      </c>
      <c r="F53" s="39" t="s">
        <v>59</v>
      </c>
      <c r="G53" s="30">
        <v>0</v>
      </c>
      <c r="H53" s="30">
        <v>0</v>
      </c>
      <c r="I53" s="30">
        <v>0</v>
      </c>
      <c r="J53" s="35" t="s">
        <v>59</v>
      </c>
      <c r="K53" s="30">
        <v>0</v>
      </c>
      <c r="L53" s="30">
        <v>0</v>
      </c>
      <c r="M53" s="30">
        <v>0</v>
      </c>
      <c r="N53" s="30">
        <v>6391</v>
      </c>
      <c r="O53" s="30">
        <v>0</v>
      </c>
    </row>
    <row r="54" spans="1:15" ht="51">
      <c r="A54" s="47" t="s">
        <v>58</v>
      </c>
      <c r="B54" s="28">
        <v>0</v>
      </c>
      <c r="C54" s="28">
        <v>0</v>
      </c>
      <c r="D54" s="30">
        <v>0</v>
      </c>
      <c r="E54" s="29">
        <v>0</v>
      </c>
      <c r="F54" s="39" t="s">
        <v>59</v>
      </c>
      <c r="G54" s="30">
        <v>0</v>
      </c>
      <c r="H54" s="30">
        <v>0</v>
      </c>
      <c r="I54" s="30">
        <v>0</v>
      </c>
      <c r="J54" s="35" t="s">
        <v>59</v>
      </c>
      <c r="K54" s="30">
        <v>12000</v>
      </c>
      <c r="L54" s="30">
        <v>120</v>
      </c>
      <c r="M54" s="28">
        <v>120</v>
      </c>
      <c r="N54" s="30">
        <v>10000</v>
      </c>
      <c r="O54" s="28">
        <v>120</v>
      </c>
    </row>
    <row r="55" spans="1:15">
      <c r="A55" s="36" t="s">
        <v>41</v>
      </c>
      <c r="B55" s="33">
        <f>B8+B14+B21+B25+B28+B32+B36+B42+B46+B51</f>
        <v>4405487</v>
      </c>
      <c r="C55" s="33">
        <f t="shared" ref="C55:E55" si="22">C8+C14+C21+C25+C28+C32+C36+C42+C46+C51</f>
        <v>3930605</v>
      </c>
      <c r="D55" s="33">
        <f t="shared" si="22"/>
        <v>4214273</v>
      </c>
      <c r="E55" s="33">
        <f t="shared" si="22"/>
        <v>1665018.7</v>
      </c>
      <c r="F55" s="25">
        <f t="shared" si="2"/>
        <v>39.509037501841952</v>
      </c>
      <c r="G55" s="33">
        <f t="shared" ref="G55:N55" si="23">G8+G14+G21+G25+G28+G32+G36+G42+G46+G51</f>
        <v>4109813</v>
      </c>
      <c r="H55" s="33">
        <f t="shared" si="23"/>
        <v>3178472</v>
      </c>
      <c r="I55" s="33">
        <f t="shared" si="23"/>
        <v>669906</v>
      </c>
      <c r="J55" s="26">
        <f t="shared" si="3"/>
        <v>16.300157695739443</v>
      </c>
      <c r="K55" s="33">
        <f t="shared" si="23"/>
        <v>3150854</v>
      </c>
      <c r="L55" s="33">
        <f t="shared" si="23"/>
        <v>2778922</v>
      </c>
      <c r="M55" s="33">
        <f t="shared" si="23"/>
        <v>640758</v>
      </c>
      <c r="N55" s="33">
        <f t="shared" si="23"/>
        <v>4001857</v>
      </c>
      <c r="O55" s="33">
        <f t="shared" ref="O55" si="24">O8+O14+O21+O25+O28+O32+O36+O42+O46+O51</f>
        <v>468994</v>
      </c>
    </row>
    <row r="56" spans="1:15">
      <c r="K56" s="37"/>
      <c r="L56" s="37"/>
      <c r="M56" s="37"/>
      <c r="O56" s="37"/>
    </row>
    <row r="58" spans="1:15">
      <c r="M58" s="38"/>
      <c r="O58" s="38"/>
    </row>
  </sheetData>
  <mergeCells count="7">
    <mergeCell ref="I1:O1"/>
    <mergeCell ref="A3:O3"/>
    <mergeCell ref="A5:A6"/>
    <mergeCell ref="B5:F5"/>
    <mergeCell ref="G5:J5"/>
    <mergeCell ref="N5:O5"/>
    <mergeCell ref="K5:M5"/>
  </mergeCells>
  <pageMargins left="0.23622047244094491" right="0.15748031496062992" top="0.43307086614173229" bottom="0.35433070866141736" header="0.15748031496062992" footer="0.31496062992125984"/>
  <pageSetup paperSize="9" firstPageNumber="116" orientation="landscape" useFirstPageNumber="1" r:id="rId1"/>
  <headerFooter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Kazakova_OB</dc:creator>
  <cp:lastModifiedBy>podkina_sv</cp:lastModifiedBy>
  <cp:lastPrinted>2019-11-14T08:13:33Z</cp:lastPrinted>
  <dcterms:created xsi:type="dcterms:W3CDTF">2019-10-18T09:54:30Z</dcterms:created>
  <dcterms:modified xsi:type="dcterms:W3CDTF">2019-11-18T04:10:46Z</dcterms:modified>
</cp:coreProperties>
</file>