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0" yWindow="15" windowWidth="14850" windowHeight="12720"/>
  </bookViews>
  <sheets>
    <sheet name="Лист1" sheetId="1" r:id="rId1"/>
  </sheets>
  <definedNames>
    <definedName name="_xlnm.Print_Titles" localSheetId="0">Лист1!$5:$7</definedName>
  </definedNames>
  <calcPr calcId="125725"/>
</workbook>
</file>

<file path=xl/calcChain.xml><?xml version="1.0" encoding="utf-8"?>
<calcChain xmlns="http://schemas.openxmlformats.org/spreadsheetml/2006/main">
  <c r="P80" i="1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8"/>
  <c r="P27"/>
  <c r="P26"/>
  <c r="P25"/>
  <c r="P22"/>
  <c r="P21"/>
  <c r="P16"/>
  <c r="P15"/>
  <c r="P14"/>
  <c r="P13"/>
  <c r="P12"/>
  <c r="P11"/>
  <c r="P10"/>
  <c r="P9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8"/>
  <c r="N27"/>
  <c r="N26"/>
  <c r="N25"/>
  <c r="N23"/>
  <c r="N22"/>
  <c r="N21"/>
  <c r="N16"/>
  <c r="N15"/>
  <c r="N14"/>
  <c r="N13"/>
  <c r="N12"/>
  <c r="N11"/>
  <c r="N10"/>
  <c r="N9"/>
  <c r="P8"/>
  <c r="N8"/>
  <c r="L80"/>
  <c r="K80"/>
  <c r="L79"/>
  <c r="K79"/>
  <c r="L78"/>
  <c r="K78"/>
  <c r="L77"/>
  <c r="L76"/>
  <c r="K76"/>
  <c r="L75"/>
  <c r="L74"/>
  <c r="K74"/>
  <c r="L73"/>
  <c r="K73"/>
  <c r="L72"/>
  <c r="L71"/>
  <c r="K71"/>
  <c r="L70"/>
  <c r="K70"/>
  <c r="L69"/>
  <c r="K69"/>
  <c r="L68"/>
  <c r="K68"/>
  <c r="L67"/>
  <c r="L66"/>
  <c r="K66"/>
  <c r="L65"/>
  <c r="K65"/>
  <c r="L64"/>
  <c r="K64"/>
  <c r="L63"/>
  <c r="K63"/>
  <c r="L62"/>
  <c r="K62"/>
  <c r="L61"/>
  <c r="L60"/>
  <c r="K60"/>
  <c r="L59"/>
  <c r="K59"/>
  <c r="L58"/>
  <c r="K58"/>
  <c r="L57"/>
  <c r="K57"/>
  <c r="L56"/>
  <c r="K56"/>
  <c r="L55"/>
  <c r="K55"/>
  <c r="L54"/>
  <c r="L53"/>
  <c r="K53"/>
  <c r="L52"/>
  <c r="K52"/>
  <c r="L51"/>
  <c r="L50"/>
  <c r="K50"/>
  <c r="L49"/>
  <c r="K49"/>
  <c r="L48"/>
  <c r="K48"/>
  <c r="L47"/>
  <c r="K47"/>
  <c r="L46"/>
  <c r="K46"/>
  <c r="L45"/>
  <c r="K45"/>
  <c r="L44"/>
  <c r="K44"/>
  <c r="L43"/>
  <c r="K43"/>
  <c r="L42"/>
  <c r="L41"/>
  <c r="K41"/>
  <c r="L40"/>
  <c r="K40"/>
  <c r="L39"/>
  <c r="L38"/>
  <c r="K38"/>
  <c r="L37"/>
  <c r="K37"/>
  <c r="L36"/>
  <c r="K36"/>
  <c r="L35"/>
  <c r="K35"/>
  <c r="L34"/>
  <c r="L33"/>
  <c r="K33"/>
  <c r="L32"/>
  <c r="K32"/>
  <c r="L31"/>
  <c r="K31"/>
  <c r="L30"/>
  <c r="K30"/>
  <c r="L29"/>
  <c r="K29"/>
  <c r="L28"/>
  <c r="K28"/>
  <c r="L27"/>
  <c r="K27"/>
  <c r="L26"/>
  <c r="K26"/>
  <c r="L25"/>
  <c r="K25"/>
  <c r="L23"/>
  <c r="K23"/>
  <c r="L22"/>
  <c r="K22"/>
  <c r="L21"/>
  <c r="K21"/>
  <c r="L20"/>
  <c r="K20"/>
  <c r="L18"/>
  <c r="K18"/>
  <c r="L17"/>
  <c r="L16"/>
  <c r="K16"/>
  <c r="L15"/>
  <c r="K15"/>
  <c r="L14"/>
  <c r="K14"/>
  <c r="L13"/>
  <c r="K13"/>
  <c r="L11"/>
  <c r="K11"/>
  <c r="L10"/>
  <c r="K10"/>
  <c r="L9"/>
  <c r="K9"/>
  <c r="L8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1"/>
  <c r="I10"/>
  <c r="I9"/>
  <c r="H8" l="1"/>
  <c r="O77"/>
  <c r="M77"/>
  <c r="J77"/>
  <c r="H77"/>
  <c r="G77"/>
  <c r="F77"/>
  <c r="K77" s="1"/>
  <c r="O75"/>
  <c r="M75"/>
  <c r="J75"/>
  <c r="H75"/>
  <c r="G75"/>
  <c r="F75"/>
  <c r="K75" s="1"/>
  <c r="O72"/>
  <c r="M72"/>
  <c r="J72"/>
  <c r="H72"/>
  <c r="G72"/>
  <c r="F72"/>
  <c r="K72" s="1"/>
  <c r="O67"/>
  <c r="M67"/>
  <c r="J67"/>
  <c r="H67"/>
  <c r="G67"/>
  <c r="F67"/>
  <c r="K67" s="1"/>
  <c r="O61"/>
  <c r="M61"/>
  <c r="J61"/>
  <c r="H61"/>
  <c r="G61"/>
  <c r="F61"/>
  <c r="K61" s="1"/>
  <c r="O54"/>
  <c r="M54"/>
  <c r="J54"/>
  <c r="H54"/>
  <c r="G54"/>
  <c r="F54"/>
  <c r="K54" s="1"/>
  <c r="O51"/>
  <c r="M51"/>
  <c r="J51"/>
  <c r="H51"/>
  <c r="G51"/>
  <c r="F51"/>
  <c r="K51" s="1"/>
  <c r="O42"/>
  <c r="M42"/>
  <c r="J42"/>
  <c r="H42"/>
  <c r="G42"/>
  <c r="F42"/>
  <c r="K42" s="1"/>
  <c r="O39"/>
  <c r="M39"/>
  <c r="J39"/>
  <c r="H39"/>
  <c r="G39"/>
  <c r="F39"/>
  <c r="K39" s="1"/>
  <c r="O34"/>
  <c r="M34"/>
  <c r="J34"/>
  <c r="H34"/>
  <c r="G34"/>
  <c r="F34"/>
  <c r="K34" s="1"/>
  <c r="O24"/>
  <c r="M24"/>
  <c r="J24"/>
  <c r="H24"/>
  <c r="G24"/>
  <c r="F24"/>
  <c r="O19"/>
  <c r="M19"/>
  <c r="J19"/>
  <c r="H19"/>
  <c r="G19"/>
  <c r="F19"/>
  <c r="O17"/>
  <c r="M17"/>
  <c r="J17"/>
  <c r="H17"/>
  <c r="G17"/>
  <c r="F17"/>
  <c r="K17" s="1"/>
  <c r="O8"/>
  <c r="M8"/>
  <c r="J8"/>
  <c r="G8"/>
  <c r="F8"/>
  <c r="K8" s="1"/>
  <c r="K24" l="1"/>
  <c r="L24"/>
  <c r="P19"/>
  <c r="N19"/>
  <c r="K19"/>
  <c r="L19"/>
  <c r="P24"/>
  <c r="N24"/>
  <c r="I8"/>
  <c r="G81"/>
  <c r="O81"/>
  <c r="M81"/>
  <c r="J81"/>
  <c r="H81"/>
  <c r="F81"/>
  <c r="D34"/>
  <c r="D42"/>
  <c r="D67"/>
  <c r="D19"/>
  <c r="K81" l="1"/>
  <c r="L81"/>
  <c r="N81"/>
  <c r="P81"/>
  <c r="I81"/>
  <c r="D77"/>
  <c r="D75"/>
  <c r="D72"/>
  <c r="D61"/>
  <c r="D54"/>
  <c r="D51"/>
  <c r="D39"/>
  <c r="D24"/>
  <c r="D17"/>
  <c r="D8"/>
  <c r="D81" l="1"/>
</calcChain>
</file>

<file path=xl/sharedStrings.xml><?xml version="1.0" encoding="utf-8"?>
<sst xmlns="http://schemas.openxmlformats.org/spreadsheetml/2006/main" count="242" uniqueCount="113">
  <si>
    <t>тыс. рублей</t>
  </si>
  <si>
    <t>Рз</t>
  </si>
  <si>
    <t>ПР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</si>
  <si>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</si>
  <si>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</si>
  <si>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</si>
  <si>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</si>
  <si>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  (представительных) органов государственной власти и представительных органов муниципальных образований</t>
  </si>
  <si>
    <t>03</t>
  </si>
  <si>
    <t xml:space="preserve">Функционирование Правительства Российской Федерации, высших исполнительных органов  государственной власти субъектов Российской Федерации, местных администраций            </t>
  </si>
  <si>
    <t>04</t>
  </si>
  <si>
    <t>05</t>
  </si>
  <si>
    <t xml:space="preserve">Обеспечение деятельности финансовых, налоговых и таможенных органов и органов финансового (финансово-бюджетного) надзора  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</si>
  <si>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</si>
  <si>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</si>
  <si>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</si>
  <si>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</si>
  <si>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</si>
  <si>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</si>
  <si>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</si>
  <si>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</si>
  <si>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</si>
  <si>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</si>
  <si>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</si>
  <si>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</si>
  <si>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09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</si>
  <si>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</si>
  <si>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</si>
  <si>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</si>
  <si>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</si>
  <si>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</si>
  <si>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</si>
  <si>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</si>
  <si>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</si>
  <si>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</si>
  <si>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</si>
  <si>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</si>
  <si>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</si>
  <si>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</si>
  <si>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10</t>
  </si>
  <si>
    <t>Другие вопросы 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</si>
  <si>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</si>
  <si>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</si>
  <si>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</si>
  <si>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</si>
  <si>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Другие вопросы в области жилищно-коммунального хозяйства</t>
  </si>
  <si>
    <t xml:space="preserve">Охрана окружающей среды 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</si>
  <si>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</si>
  <si>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</si>
  <si>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</si>
  <si>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</si>
  <si>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</si>
  <si>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</si>
  <si>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</si>
  <si>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</si>
  <si>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</si>
  <si>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</si>
  <si>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</si>
  <si>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</si>
  <si>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</si>
  <si>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</si>
  <si>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</si>
  <si>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</si>
  <si>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</si>
  <si>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 xml:space="preserve">Заготовка, переработка, хранение и обеспечение безопасности донорской крови и  ее компонентов                              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</si>
  <si>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</si>
  <si>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</si>
  <si>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</si>
  <si>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</si>
  <si>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</si>
  <si>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</si>
  <si>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</si>
  <si>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</si>
  <si>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</si>
  <si>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</si>
  <si>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</si>
  <si>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</si>
  <si>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</si>
  <si>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</si>
  <si>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</si>
  <si>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</si>
  <si>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</si>
  <si>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</si>
  <si>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</si>
  <si>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ИТОГО</t>
  </si>
  <si>
    <t>2020 год</t>
  </si>
  <si>
    <t>А</t>
  </si>
  <si>
    <t>Б</t>
  </si>
  <si>
    <t>В</t>
  </si>
  <si>
    <t>Благоустройство</t>
  </si>
  <si>
    <t>Дополнительное образование детей</t>
  </si>
  <si>
    <t>Массовый спорт</t>
  </si>
  <si>
    <t xml:space="preserve">Молодежная политика </t>
  </si>
  <si>
    <t xml:space="preserve">Межбюджетные трансферты общего характера бюджетам субъектов Российской Федерации </t>
  </si>
  <si>
    <t>2021 год</t>
  </si>
  <si>
    <t>наименование</t>
  </si>
  <si>
    <t>законопроект</t>
  </si>
  <si>
    <t>2022 год</t>
  </si>
  <si>
    <t>сумма</t>
  </si>
  <si>
    <t xml:space="preserve">2019 год </t>
  </si>
  <si>
    <t>сводная бюджетная роспись на 01.10.2019</t>
  </si>
  <si>
    <t>исполнение на 01.10.2019</t>
  </si>
  <si>
    <t>процент исполнения</t>
  </si>
  <si>
    <t>темп роста к 2020 году</t>
  </si>
  <si>
    <t>темп роста к 2021 году</t>
  </si>
  <si>
    <t>Приложение 3 к заключению Контрольно-счетной палаты Республики Хакасия на проект закона Республики Хакасия "О республиканском бюджете Республики Хакасия на 2020 год и на плановый период 2021 и 2022 годов"</t>
  </si>
  <si>
    <t>2018 год (факт)</t>
  </si>
  <si>
    <t>Судебная система</t>
  </si>
  <si>
    <t>х</t>
  </si>
  <si>
    <t>темп роста к сводной росписи</t>
  </si>
  <si>
    <t xml:space="preserve">Расходы республиканского бюджета Республики Хакасия по разделам (подразделам) классификации расходов бюджетов </t>
  </si>
  <si>
    <t>Закон         № 82-ЗРХ</t>
  </si>
  <si>
    <t>темп роста к Закону            № 82-ЗРХ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</si>
</sst>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0.0"/>
    <numFmt numFmtId="166" formatCode="#,##0.0"/>
  </numFmts>
  <fonts count="8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164" fontId="5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wrapText="1"/>
    </xf>
    <xf numFmtId="49" fontId="1" fillId="0" borderId="1" xfId="0" applyNumberFormat="1" applyFont="1" applyFill="1" applyBorder="1" applyAlignment="1">
      <alignment horizontal="right" wrapText="1"/>
    </xf>
    <xf numFmtId="0" fontId="2" fillId="0" borderId="0" xfId="0" applyFont="1"/>
    <xf numFmtId="49" fontId="2" fillId="0" borderId="1" xfId="0" applyNumberFormat="1" applyFont="1" applyBorder="1" applyAlignment="1">
      <alignment horizontal="right" wrapText="1"/>
    </xf>
    <xf numFmtId="49" fontId="1" fillId="0" borderId="1" xfId="0" applyNumberFormat="1" applyFont="1" applyBorder="1" applyAlignment="1">
      <alignment horizontal="right" wrapText="1"/>
    </xf>
    <xf numFmtId="3" fontId="2" fillId="0" borderId="0" xfId="0" applyNumberFormat="1" applyFont="1"/>
    <xf numFmtId="0" fontId="1" fillId="0" borderId="0" xfId="1" applyFont="1"/>
    <xf numFmtId="0" fontId="3" fillId="0" borderId="0" xfId="0" applyFont="1"/>
    <xf numFmtId="0" fontId="1" fillId="0" borderId="0" xfId="1" applyFont="1" applyAlignment="1">
      <alignment horizontal="left" wrapText="1"/>
    </xf>
    <xf numFmtId="0" fontId="1" fillId="0" borderId="0" xfId="0" applyNumberFormat="1" applyFont="1" applyBorder="1" applyAlignment="1">
      <alignment wrapText="1"/>
    </xf>
    <xf numFmtId="0" fontId="1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3" fontId="2" fillId="0" borderId="1" xfId="0" applyNumberFormat="1" applyFont="1" applyBorder="1"/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vertical="top" wrapText="1"/>
    </xf>
    <xf numFmtId="3" fontId="6" fillId="0" borderId="1" xfId="0" applyNumberFormat="1" applyFont="1" applyBorder="1" applyAlignment="1">
      <alignment horizontal="right" wrapText="1"/>
    </xf>
    <xf numFmtId="3" fontId="2" fillId="0" borderId="3" xfId="0" applyNumberFormat="1" applyFont="1" applyFill="1" applyBorder="1" applyAlignment="1">
      <alignment horizontal="right" wrapText="1"/>
    </xf>
    <xf numFmtId="3" fontId="2" fillId="0" borderId="3" xfId="0" applyNumberFormat="1" applyFont="1" applyBorder="1"/>
    <xf numFmtId="3" fontId="6" fillId="0" borderId="1" xfId="0" applyNumberFormat="1" applyFont="1" applyBorder="1"/>
    <xf numFmtId="0" fontId="6" fillId="0" borderId="1" xfId="0" applyFont="1" applyBorder="1" applyAlignment="1">
      <alignment horizontal="right" wrapText="1"/>
    </xf>
    <xf numFmtId="3" fontId="6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0" fontId="3" fillId="2" borderId="0" xfId="0" applyFont="1" applyFill="1"/>
    <xf numFmtId="0" fontId="1" fillId="2" borderId="0" xfId="0" applyNumberFormat="1" applyFont="1" applyFill="1" applyBorder="1" applyAlignment="1">
      <alignment wrapText="1"/>
    </xf>
    <xf numFmtId="3" fontId="1" fillId="2" borderId="0" xfId="0" applyNumberFormat="1" applyFont="1" applyFill="1"/>
    <xf numFmtId="0" fontId="1" fillId="2" borderId="1" xfId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right" wrapText="1"/>
    </xf>
    <xf numFmtId="165" fontId="6" fillId="2" borderId="2" xfId="0" applyNumberFormat="1" applyFont="1" applyFill="1" applyBorder="1" applyAlignment="1">
      <alignment horizontal="right" wrapText="1"/>
    </xf>
    <xf numFmtId="165" fontId="2" fillId="2" borderId="2" xfId="0" applyNumberFormat="1" applyFont="1" applyFill="1" applyBorder="1" applyAlignment="1">
      <alignment horizontal="right" wrapText="1"/>
    </xf>
    <xf numFmtId="165" fontId="6" fillId="2" borderId="1" xfId="0" applyNumberFormat="1" applyFont="1" applyFill="1" applyBorder="1"/>
    <xf numFmtId="165" fontId="2" fillId="2" borderId="1" xfId="0" applyNumberFormat="1" applyFont="1" applyFill="1" applyBorder="1"/>
    <xf numFmtId="165" fontId="6" fillId="2" borderId="1" xfId="0" applyNumberFormat="1" applyFont="1" applyFill="1" applyBorder="1" applyAlignment="1">
      <alignment horizontal="right" wrapText="1"/>
    </xf>
    <xf numFmtId="165" fontId="2" fillId="2" borderId="3" xfId="0" applyNumberFormat="1" applyFont="1" applyFill="1" applyBorder="1" applyAlignment="1">
      <alignment horizontal="right" wrapText="1"/>
    </xf>
    <xf numFmtId="165" fontId="2" fillId="2" borderId="3" xfId="0" applyNumberFormat="1" applyFont="1" applyFill="1" applyBorder="1"/>
    <xf numFmtId="3" fontId="2" fillId="2" borderId="0" xfId="0" applyNumberFormat="1" applyFont="1" applyFill="1"/>
    <xf numFmtId="3" fontId="3" fillId="2" borderId="0" xfId="0" applyNumberFormat="1" applyFont="1" applyFill="1"/>
    <xf numFmtId="3" fontId="1" fillId="2" borderId="0" xfId="0" applyNumberFormat="1" applyFont="1" applyFill="1" applyBorder="1" applyAlignment="1">
      <alignment wrapText="1"/>
    </xf>
    <xf numFmtId="0" fontId="1" fillId="2" borderId="0" xfId="0" applyFont="1" applyFill="1"/>
    <xf numFmtId="3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/>
    <xf numFmtId="3" fontId="1" fillId="2" borderId="1" xfId="1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/>
    <xf numFmtId="3" fontId="6" fillId="2" borderId="1" xfId="0" applyNumberFormat="1" applyFont="1" applyFill="1" applyBorder="1" applyAlignment="1">
      <alignment horizontal="right" wrapText="1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Alignment="1">
      <alignment horizontal="right" wrapText="1"/>
    </xf>
    <xf numFmtId="3" fontId="2" fillId="2" borderId="3" xfId="0" applyNumberFormat="1" applyFont="1" applyFill="1" applyBorder="1" applyAlignment="1">
      <alignment horizontal="right" wrapText="1"/>
    </xf>
    <xf numFmtId="3" fontId="2" fillId="2" borderId="3" xfId="0" applyNumberFormat="1" applyFont="1" applyFill="1" applyBorder="1"/>
    <xf numFmtId="0" fontId="2" fillId="2" borderId="0" xfId="0" applyFont="1" applyFill="1"/>
    <xf numFmtId="3" fontId="3" fillId="0" borderId="1" xfId="0" applyNumberFormat="1" applyFont="1" applyBorder="1" applyAlignment="1">
      <alignment horizontal="right" wrapText="1"/>
    </xf>
    <xf numFmtId="166" fontId="3" fillId="2" borderId="0" xfId="0" applyNumberFormat="1" applyFont="1" applyFill="1"/>
    <xf numFmtId="166" fontId="1" fillId="2" borderId="0" xfId="0" applyNumberFormat="1" applyFont="1" applyFill="1" applyBorder="1" applyAlignment="1">
      <alignment wrapText="1"/>
    </xf>
    <xf numFmtId="166" fontId="1" fillId="2" borderId="0" xfId="0" applyNumberFormat="1" applyFont="1" applyFill="1"/>
    <xf numFmtId="166" fontId="2" fillId="2" borderId="1" xfId="0" applyNumberFormat="1" applyFont="1" applyFill="1" applyBorder="1" applyAlignment="1">
      <alignment horizontal="right" wrapText="1"/>
    </xf>
    <xf numFmtId="166" fontId="6" fillId="2" borderId="2" xfId="0" applyNumberFormat="1" applyFont="1" applyFill="1" applyBorder="1" applyAlignment="1">
      <alignment horizontal="right" wrapText="1"/>
    </xf>
    <xf numFmtId="166" fontId="6" fillId="2" borderId="1" xfId="0" applyNumberFormat="1" applyFont="1" applyFill="1" applyBorder="1"/>
    <xf numFmtId="166" fontId="2" fillId="2" borderId="1" xfId="0" applyNumberFormat="1" applyFont="1" applyFill="1" applyBorder="1"/>
    <xf numFmtId="166" fontId="6" fillId="2" borderId="1" xfId="0" applyNumberFormat="1" applyFont="1" applyFill="1" applyBorder="1" applyAlignment="1">
      <alignment horizontal="right" wrapText="1"/>
    </xf>
    <xf numFmtId="166" fontId="2" fillId="2" borderId="3" xfId="0" applyNumberFormat="1" applyFont="1" applyFill="1" applyBorder="1" applyAlignment="1">
      <alignment horizontal="right" wrapText="1"/>
    </xf>
    <xf numFmtId="166" fontId="2" fillId="2" borderId="3" xfId="0" applyNumberFormat="1" applyFont="1" applyFill="1" applyBorder="1"/>
    <xf numFmtId="166" fontId="2" fillId="2" borderId="0" xfId="0" applyNumberFormat="1" applyFont="1" applyFill="1"/>
    <xf numFmtId="166" fontId="1" fillId="2" borderId="1" xfId="0" applyNumberFormat="1" applyFont="1" applyFill="1" applyBorder="1"/>
    <xf numFmtId="166" fontId="1" fillId="2" borderId="1" xfId="0" applyNumberFormat="1" applyFont="1" applyFill="1" applyBorder="1" applyAlignment="1">
      <alignment horizontal="right"/>
    </xf>
    <xf numFmtId="166" fontId="2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164" fontId="2" fillId="0" borderId="4" xfId="2" applyFont="1" applyFill="1" applyBorder="1" applyAlignment="1" applyProtection="1">
      <alignment horizontal="center" vertical="center" wrapText="1"/>
      <protection locked="0"/>
    </xf>
    <xf numFmtId="3" fontId="2" fillId="2" borderId="4" xfId="2" applyNumberFormat="1" applyFont="1" applyFill="1" applyBorder="1" applyAlignment="1" applyProtection="1">
      <alignment horizontal="center" vertical="center" textRotation="90" wrapText="1"/>
      <protection locked="0"/>
    </xf>
    <xf numFmtId="166" fontId="2" fillId="2" borderId="4" xfId="2" applyNumberFormat="1" applyFont="1" applyFill="1" applyBorder="1" applyAlignment="1" applyProtection="1">
      <alignment horizontal="center" vertical="center" wrapText="1"/>
      <protection locked="0"/>
    </xf>
    <xf numFmtId="3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3" fontId="2" fillId="2" borderId="1" xfId="2" applyNumberFormat="1" applyFont="1" applyFill="1" applyBorder="1" applyAlignment="1" applyProtection="1">
      <alignment horizontal="center" vertical="center" textRotation="90" wrapText="1"/>
      <protection locked="0"/>
    </xf>
    <xf numFmtId="164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2" applyFont="1" applyFill="1" applyBorder="1" applyAlignment="1" applyProtection="1">
      <alignment horizontal="center" vertical="center" textRotation="90" wrapText="1"/>
      <protection locked="0"/>
    </xf>
    <xf numFmtId="0" fontId="1" fillId="2" borderId="0" xfId="1" applyFont="1" applyFill="1" applyAlignment="1">
      <alignment horizontal="left" vertical="top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" fontId="2" fillId="0" borderId="5" xfId="2" applyNumberFormat="1" applyFont="1" applyFill="1" applyBorder="1" applyAlignment="1" applyProtection="1">
      <alignment horizontal="center" vertical="center" wrapText="1"/>
      <protection locked="0"/>
    </xf>
    <xf numFmtId="3" fontId="2" fillId="0" borderId="7" xfId="2" applyNumberFormat="1" applyFont="1" applyFill="1" applyBorder="1" applyAlignment="1" applyProtection="1">
      <alignment horizontal="center" vertical="center" wrapText="1"/>
      <protection locked="0"/>
    </xf>
    <xf numFmtId="3" fontId="2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2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/>
  </cellXfs>
  <cellStyles count="3">
    <cellStyle name="Денежный 2" xfId="2"/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6"/>
  <sheetViews>
    <sheetView tabSelected="1" zoomScaleNormal="100" zoomScalePageLayoutView="90" workbookViewId="0">
      <selection activeCell="I77" sqref="I77"/>
    </sheetView>
  </sheetViews>
  <sheetFormatPr defaultRowHeight="12.75"/>
  <cols>
    <col min="1" max="1" width="32.5703125" style="1" customWidth="1"/>
    <col min="2" max="2" width="3" style="2" bestFit="1" customWidth="1"/>
    <col min="3" max="3" width="3.42578125" style="2" bestFit="1" customWidth="1"/>
    <col min="4" max="4" width="9.85546875" style="4" customWidth="1"/>
    <col min="5" max="5" width="5.28515625" style="37" customWidth="1"/>
    <col min="6" max="6" width="10" style="4" bestFit="1" customWidth="1"/>
    <col min="7" max="7" width="10.140625" style="4" bestFit="1" customWidth="1"/>
    <col min="8" max="8" width="11.42578125" style="65" bestFit="1" customWidth="1"/>
    <col min="9" max="9" width="5.28515625" style="37" customWidth="1"/>
    <col min="10" max="10" width="10" style="37" bestFit="1" customWidth="1"/>
    <col min="11" max="11" width="7.28515625" style="37" customWidth="1"/>
    <col min="12" max="12" width="6.85546875" style="37" bestFit="1" customWidth="1"/>
    <col min="13" max="13" width="10" style="50" bestFit="1" customWidth="1"/>
    <col min="14" max="14" width="5.7109375" style="50" bestFit="1" customWidth="1"/>
    <col min="15" max="15" width="10" style="50" bestFit="1" customWidth="1"/>
    <col min="16" max="16" width="5.7109375" style="50" bestFit="1" customWidth="1"/>
    <col min="17" max="16384" width="9.140625" style="3"/>
  </cols>
  <sheetData>
    <row r="1" spans="1:19" s="13" customFormat="1" ht="64.5" customHeight="1">
      <c r="A1" s="12"/>
      <c r="B1" s="14"/>
      <c r="C1" s="14"/>
      <c r="E1" s="35"/>
      <c r="H1" s="63"/>
      <c r="I1" s="48"/>
      <c r="K1" s="85" t="s">
        <v>105</v>
      </c>
      <c r="L1" s="85"/>
      <c r="M1" s="85"/>
      <c r="N1" s="85"/>
      <c r="O1" s="85"/>
      <c r="P1" s="85"/>
    </row>
    <row r="2" spans="1:19">
      <c r="D2" s="15"/>
      <c r="E2" s="36"/>
      <c r="F2" s="15"/>
      <c r="G2" s="15"/>
      <c r="H2" s="64"/>
      <c r="I2" s="49"/>
      <c r="J2" s="49"/>
      <c r="K2" s="49"/>
      <c r="L2" s="49"/>
    </row>
    <row r="3" spans="1:19">
      <c r="A3" s="92" t="s">
        <v>110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9">
      <c r="A4" s="21"/>
      <c r="I4" s="51"/>
      <c r="J4" s="51"/>
      <c r="K4" s="51"/>
      <c r="L4" s="51"/>
      <c r="M4" s="52"/>
      <c r="N4" s="52"/>
      <c r="O4" s="94" t="s">
        <v>0</v>
      </c>
      <c r="P4" s="94"/>
      <c r="Q4" s="22"/>
      <c r="R4" s="22"/>
      <c r="S4" s="22"/>
    </row>
    <row r="5" spans="1:19" s="13" customFormat="1">
      <c r="A5" s="95" t="s">
        <v>95</v>
      </c>
      <c r="B5" s="93" t="s">
        <v>1</v>
      </c>
      <c r="C5" s="93" t="s">
        <v>2</v>
      </c>
      <c r="D5" s="96" t="s">
        <v>106</v>
      </c>
      <c r="E5" s="97"/>
      <c r="F5" s="89" t="s">
        <v>99</v>
      </c>
      <c r="G5" s="90"/>
      <c r="H5" s="90"/>
      <c r="I5" s="91"/>
      <c r="J5" s="86" t="s">
        <v>96</v>
      </c>
      <c r="K5" s="87"/>
      <c r="L5" s="87"/>
      <c r="M5" s="87"/>
      <c r="N5" s="87"/>
      <c r="O5" s="87"/>
      <c r="P5" s="88"/>
    </row>
    <row r="6" spans="1:19" s="17" customFormat="1" ht="60.75" customHeight="1">
      <c r="A6" s="95"/>
      <c r="B6" s="93"/>
      <c r="C6" s="93"/>
      <c r="D6" s="78" t="s">
        <v>98</v>
      </c>
      <c r="E6" s="79" t="s">
        <v>102</v>
      </c>
      <c r="F6" s="78" t="s">
        <v>111</v>
      </c>
      <c r="G6" s="78" t="s">
        <v>100</v>
      </c>
      <c r="H6" s="80" t="s">
        <v>101</v>
      </c>
      <c r="I6" s="79" t="s">
        <v>102</v>
      </c>
      <c r="J6" s="81" t="s">
        <v>85</v>
      </c>
      <c r="K6" s="82" t="s">
        <v>112</v>
      </c>
      <c r="L6" s="82" t="s">
        <v>109</v>
      </c>
      <c r="M6" s="83" t="s">
        <v>94</v>
      </c>
      <c r="N6" s="84" t="s">
        <v>103</v>
      </c>
      <c r="O6" s="83" t="s">
        <v>97</v>
      </c>
      <c r="P6" s="84" t="s">
        <v>104</v>
      </c>
    </row>
    <row r="7" spans="1:19" s="17" customFormat="1">
      <c r="A7" s="16" t="s">
        <v>86</v>
      </c>
      <c r="B7" s="23" t="s">
        <v>87</v>
      </c>
      <c r="C7" s="23" t="s">
        <v>88</v>
      </c>
      <c r="D7" s="16">
        <v>1</v>
      </c>
      <c r="E7" s="38">
        <v>2</v>
      </c>
      <c r="F7" s="16">
        <v>3</v>
      </c>
      <c r="G7" s="16">
        <v>4</v>
      </c>
      <c r="H7" s="53">
        <v>5</v>
      </c>
      <c r="I7" s="53">
        <v>6</v>
      </c>
      <c r="J7" s="53">
        <v>7</v>
      </c>
      <c r="K7" s="53">
        <v>8</v>
      </c>
      <c r="L7" s="53">
        <v>9</v>
      </c>
      <c r="M7" s="38">
        <v>10</v>
      </c>
      <c r="N7" s="38">
        <v>11</v>
      </c>
      <c r="O7" s="38">
        <v>12</v>
      </c>
      <c r="P7" s="38">
        <v>13</v>
      </c>
    </row>
    <row r="8" spans="1:19">
      <c r="A8" s="20" t="s">
        <v>3</v>
      </c>
      <c r="B8" s="9" t="s">
        <v>4</v>
      </c>
      <c r="C8" s="6"/>
      <c r="D8" s="24">
        <f>SUM(D9:D16)</f>
        <v>1621847</v>
      </c>
      <c r="E8" s="39">
        <v>88.080957403245733</v>
      </c>
      <c r="F8" s="24">
        <f t="shared" ref="F8:G8" si="0">SUM(F9:F16)</f>
        <v>1528712</v>
      </c>
      <c r="G8" s="24">
        <f t="shared" si="0"/>
        <v>1337128</v>
      </c>
      <c r="H8" s="66">
        <f>SUM(H9:H16)</f>
        <v>918696.09999999986</v>
      </c>
      <c r="I8" s="69">
        <f>H8/G8%</f>
        <v>68.706668321955704</v>
      </c>
      <c r="J8" s="54">
        <f>SUM(J9:J16)</f>
        <v>2011342</v>
      </c>
      <c r="K8" s="69">
        <f>J8/F8%</f>
        <v>131.57102187985703</v>
      </c>
      <c r="L8" s="69">
        <f>J8/G8%</f>
        <v>150.42254743001416</v>
      </c>
      <c r="M8" s="54">
        <f>SUM(M9:M16)</f>
        <v>1807807</v>
      </c>
      <c r="N8" s="69">
        <f>M8/J8%</f>
        <v>89.880636908094203</v>
      </c>
      <c r="O8" s="54">
        <f>SUM(O9:O16)</f>
        <v>1804363</v>
      </c>
      <c r="P8" s="69">
        <f>O8/M8%</f>
        <v>99.809492938128912</v>
      </c>
    </row>
    <row r="9" spans="1:19" ht="53.25" customHeight="1">
      <c r="A9" s="19" t="s">
        <v>5</v>
      </c>
      <c r="B9" s="10" t="s">
        <v>4</v>
      </c>
      <c r="C9" s="7" t="s">
        <v>6</v>
      </c>
      <c r="D9" s="28">
        <v>111493</v>
      </c>
      <c r="E9" s="40">
        <v>89.653425538758455</v>
      </c>
      <c r="F9" s="62">
        <v>97369</v>
      </c>
      <c r="G9" s="33">
        <v>167745</v>
      </c>
      <c r="H9" s="67">
        <v>111145.3</v>
      </c>
      <c r="I9" s="74">
        <f t="shared" ref="I9:I72" si="1">H9/G9%</f>
        <v>66.258487585322953</v>
      </c>
      <c r="J9" s="62">
        <v>201114</v>
      </c>
      <c r="K9" s="74">
        <f t="shared" ref="K9:K72" si="2">J9/F9%</f>
        <v>206.54828538857336</v>
      </c>
      <c r="L9" s="74">
        <f t="shared" ref="L9:L72" si="3">J9/G9%</f>
        <v>119.89269426808548</v>
      </c>
      <c r="M9" s="28">
        <v>198012</v>
      </c>
      <c r="N9" s="74">
        <f t="shared" ref="N9:N72" si="4">M9/J9%</f>
        <v>98.457591216921742</v>
      </c>
      <c r="O9" s="28">
        <v>202869</v>
      </c>
      <c r="P9" s="74">
        <f t="shared" ref="P9:P72" si="5">O9/M9%</f>
        <v>102.45288164353676</v>
      </c>
    </row>
    <row r="10" spans="1:19" ht="65.25" customHeight="1">
      <c r="A10" s="19" t="s">
        <v>7</v>
      </c>
      <c r="B10" s="10" t="s">
        <v>4</v>
      </c>
      <c r="C10" s="7" t="s">
        <v>8</v>
      </c>
      <c r="D10" s="28">
        <v>110800</v>
      </c>
      <c r="E10" s="40">
        <v>89.333946093252393</v>
      </c>
      <c r="F10" s="62">
        <v>113592</v>
      </c>
      <c r="G10" s="33">
        <v>117349</v>
      </c>
      <c r="H10" s="67">
        <v>75156.5</v>
      </c>
      <c r="I10" s="74">
        <f t="shared" si="1"/>
        <v>64.045283726320633</v>
      </c>
      <c r="J10" s="62">
        <v>143600</v>
      </c>
      <c r="K10" s="74">
        <f t="shared" si="2"/>
        <v>126.41735333474188</v>
      </c>
      <c r="L10" s="74">
        <f t="shared" si="3"/>
        <v>122.37002445696172</v>
      </c>
      <c r="M10" s="28">
        <v>139965</v>
      </c>
      <c r="N10" s="74">
        <f t="shared" si="4"/>
        <v>97.468662952646241</v>
      </c>
      <c r="O10" s="28">
        <v>139965</v>
      </c>
      <c r="P10" s="74">
        <f t="shared" si="5"/>
        <v>100</v>
      </c>
      <c r="Q10" s="5"/>
      <c r="R10" s="5"/>
      <c r="S10" s="5"/>
    </row>
    <row r="11" spans="1:19" ht="79.5" customHeight="1">
      <c r="A11" s="19" t="s">
        <v>9</v>
      </c>
      <c r="B11" s="10" t="s">
        <v>4</v>
      </c>
      <c r="C11" s="7" t="s">
        <v>10</v>
      </c>
      <c r="D11" s="28">
        <v>168534</v>
      </c>
      <c r="E11" s="40">
        <v>94.564613597724176</v>
      </c>
      <c r="F11" s="62">
        <v>121552</v>
      </c>
      <c r="G11" s="33">
        <v>53670</v>
      </c>
      <c r="H11" s="67">
        <v>29721</v>
      </c>
      <c r="I11" s="74">
        <f t="shared" si="1"/>
        <v>55.377305757406369</v>
      </c>
      <c r="J11" s="62">
        <v>56594</v>
      </c>
      <c r="K11" s="74">
        <f t="shared" si="2"/>
        <v>46.559497169935504</v>
      </c>
      <c r="L11" s="74">
        <f t="shared" si="3"/>
        <v>105.44810881311719</v>
      </c>
      <c r="M11" s="28">
        <v>57741</v>
      </c>
      <c r="N11" s="74">
        <f t="shared" si="4"/>
        <v>102.02671661306852</v>
      </c>
      <c r="O11" s="28">
        <v>58976</v>
      </c>
      <c r="P11" s="74">
        <f t="shared" si="5"/>
        <v>102.13886146758803</v>
      </c>
    </row>
    <row r="12" spans="1:19">
      <c r="A12" s="19" t="s">
        <v>107</v>
      </c>
      <c r="B12" s="10" t="s">
        <v>4</v>
      </c>
      <c r="C12" s="7" t="s">
        <v>11</v>
      </c>
      <c r="D12" s="28" t="s">
        <v>108</v>
      </c>
      <c r="E12" s="40" t="s">
        <v>108</v>
      </c>
      <c r="F12" s="62" t="s">
        <v>108</v>
      </c>
      <c r="G12" s="33" t="s">
        <v>108</v>
      </c>
      <c r="H12" s="67" t="s">
        <v>108</v>
      </c>
      <c r="I12" s="75" t="s">
        <v>108</v>
      </c>
      <c r="J12" s="62">
        <v>59931</v>
      </c>
      <c r="K12" s="75" t="s">
        <v>108</v>
      </c>
      <c r="L12" s="75" t="s">
        <v>108</v>
      </c>
      <c r="M12" s="28">
        <v>61431</v>
      </c>
      <c r="N12" s="74">
        <f t="shared" si="4"/>
        <v>102.50287831005657</v>
      </c>
      <c r="O12" s="28">
        <v>60431</v>
      </c>
      <c r="P12" s="74">
        <f t="shared" si="5"/>
        <v>98.372157379824529</v>
      </c>
    </row>
    <row r="13" spans="1:19" ht="53.25" customHeight="1">
      <c r="A13" s="19" t="s">
        <v>12</v>
      </c>
      <c r="B13" s="10" t="s">
        <v>4</v>
      </c>
      <c r="C13" s="7" t="s">
        <v>13</v>
      </c>
      <c r="D13" s="28">
        <v>209934</v>
      </c>
      <c r="E13" s="40">
        <v>86.803031618641228</v>
      </c>
      <c r="F13" s="62">
        <v>218342</v>
      </c>
      <c r="G13" s="33">
        <v>215567</v>
      </c>
      <c r="H13" s="67">
        <v>128839.5</v>
      </c>
      <c r="I13" s="74">
        <f t="shared" si="1"/>
        <v>59.767728826768476</v>
      </c>
      <c r="J13" s="62">
        <v>208675</v>
      </c>
      <c r="K13" s="74">
        <f t="shared" si="2"/>
        <v>95.572542158631862</v>
      </c>
      <c r="L13" s="74">
        <f t="shared" si="3"/>
        <v>96.802850157955532</v>
      </c>
      <c r="M13" s="28">
        <v>214525</v>
      </c>
      <c r="N13" s="74">
        <f t="shared" si="4"/>
        <v>102.80340242003115</v>
      </c>
      <c r="O13" s="28">
        <v>220908</v>
      </c>
      <c r="P13" s="74">
        <f t="shared" si="5"/>
        <v>102.97541079128307</v>
      </c>
    </row>
    <row r="14" spans="1:19" ht="27" customHeight="1">
      <c r="A14" s="19" t="s">
        <v>14</v>
      </c>
      <c r="B14" s="10" t="s">
        <v>4</v>
      </c>
      <c r="C14" s="7" t="s">
        <v>15</v>
      </c>
      <c r="D14" s="28">
        <v>104440</v>
      </c>
      <c r="E14" s="40">
        <v>110.35269753386446</v>
      </c>
      <c r="F14" s="62">
        <v>34580</v>
      </c>
      <c r="G14" s="33">
        <v>42380</v>
      </c>
      <c r="H14" s="67">
        <v>32888.1</v>
      </c>
      <c r="I14" s="74">
        <f t="shared" si="1"/>
        <v>77.602878716375642</v>
      </c>
      <c r="J14" s="62">
        <v>47847</v>
      </c>
      <c r="K14" s="74">
        <f t="shared" si="2"/>
        <v>138.36610757663388</v>
      </c>
      <c r="L14" s="74">
        <f t="shared" si="3"/>
        <v>112.89995280792826</v>
      </c>
      <c r="M14" s="28">
        <v>41322</v>
      </c>
      <c r="N14" s="74">
        <f t="shared" si="4"/>
        <v>86.362781365602856</v>
      </c>
      <c r="O14" s="28">
        <v>41813</v>
      </c>
      <c r="P14" s="74">
        <f t="shared" si="5"/>
        <v>101.18822903054063</v>
      </c>
    </row>
    <row r="15" spans="1:19">
      <c r="A15" s="19" t="s">
        <v>16</v>
      </c>
      <c r="B15" s="10" t="s">
        <v>4</v>
      </c>
      <c r="C15" s="7" t="s">
        <v>17</v>
      </c>
      <c r="D15" s="28">
        <v>14252</v>
      </c>
      <c r="E15" s="40">
        <v>11.739219966228738</v>
      </c>
      <c r="F15" s="62">
        <v>230671</v>
      </c>
      <c r="G15" s="33">
        <v>12923</v>
      </c>
      <c r="H15" s="67">
        <v>12500</v>
      </c>
      <c r="I15" s="74">
        <f t="shared" si="1"/>
        <v>96.72676623075138</v>
      </c>
      <c r="J15" s="62">
        <v>182750</v>
      </c>
      <c r="K15" s="74">
        <f t="shared" si="2"/>
        <v>79.225390274460167</v>
      </c>
      <c r="L15" s="74">
        <f t="shared" si="3"/>
        <v>1414.1453222935852</v>
      </c>
      <c r="M15" s="28">
        <v>256500</v>
      </c>
      <c r="N15" s="74">
        <f t="shared" si="4"/>
        <v>140.35567715458276</v>
      </c>
      <c r="O15" s="28">
        <v>256500</v>
      </c>
      <c r="P15" s="74">
        <f t="shared" si="5"/>
        <v>100</v>
      </c>
    </row>
    <row r="16" spans="1:19" ht="15" customHeight="1">
      <c r="A16" s="19" t="s">
        <v>18</v>
      </c>
      <c r="B16" s="10" t="s">
        <v>4</v>
      </c>
      <c r="C16" s="7" t="s">
        <v>19</v>
      </c>
      <c r="D16" s="28">
        <v>902394</v>
      </c>
      <c r="E16" s="40">
        <v>94.313162751905821</v>
      </c>
      <c r="F16" s="62">
        <v>712606</v>
      </c>
      <c r="G16" s="33">
        <v>727494</v>
      </c>
      <c r="H16" s="67">
        <v>528445.69999999995</v>
      </c>
      <c r="I16" s="74">
        <f t="shared" si="1"/>
        <v>72.639183278487522</v>
      </c>
      <c r="J16" s="62">
        <v>1110831</v>
      </c>
      <c r="K16" s="74">
        <f t="shared" si="2"/>
        <v>155.88291426117658</v>
      </c>
      <c r="L16" s="74">
        <f t="shared" si="3"/>
        <v>152.69280571386156</v>
      </c>
      <c r="M16" s="28">
        <v>838311</v>
      </c>
      <c r="N16" s="74">
        <f t="shared" si="4"/>
        <v>75.467015234540625</v>
      </c>
      <c r="O16" s="28">
        <v>822901</v>
      </c>
      <c r="P16" s="74">
        <f t="shared" si="5"/>
        <v>98.161780055373242</v>
      </c>
    </row>
    <row r="17" spans="1:19">
      <c r="A17" s="20" t="s">
        <v>20</v>
      </c>
      <c r="B17" s="10" t="s">
        <v>6</v>
      </c>
      <c r="C17" s="7"/>
      <c r="D17" s="24">
        <f>D18</f>
        <v>17015</v>
      </c>
      <c r="E17" s="41">
        <v>99.994123178185234</v>
      </c>
      <c r="F17" s="24">
        <f t="shared" ref="F17:H17" si="6">F18</f>
        <v>17842</v>
      </c>
      <c r="G17" s="24">
        <f t="shared" si="6"/>
        <v>17842</v>
      </c>
      <c r="H17" s="66">
        <f t="shared" si="6"/>
        <v>13380.9</v>
      </c>
      <c r="I17" s="69">
        <f t="shared" si="1"/>
        <v>74.996637148301758</v>
      </c>
      <c r="J17" s="54">
        <f>J18</f>
        <v>0</v>
      </c>
      <c r="K17" s="69">
        <f t="shared" si="2"/>
        <v>0</v>
      </c>
      <c r="L17" s="69">
        <f t="shared" si="3"/>
        <v>0</v>
      </c>
      <c r="M17" s="54">
        <f>M18</f>
        <v>0</v>
      </c>
      <c r="N17" s="76" t="s">
        <v>108</v>
      </c>
      <c r="O17" s="54">
        <f>O18</f>
        <v>0</v>
      </c>
      <c r="P17" s="76" t="s">
        <v>108</v>
      </c>
    </row>
    <row r="18" spans="1:19" ht="25.5">
      <c r="A18" s="19" t="s">
        <v>21</v>
      </c>
      <c r="B18" s="10" t="s">
        <v>6</v>
      </c>
      <c r="C18" s="7" t="s">
        <v>8</v>
      </c>
      <c r="D18" s="31">
        <v>17015</v>
      </c>
      <c r="E18" s="42">
        <v>99.994123178185234</v>
      </c>
      <c r="F18" s="62">
        <v>17842</v>
      </c>
      <c r="G18" s="31">
        <v>17842</v>
      </c>
      <c r="H18" s="68">
        <v>13380.9</v>
      </c>
      <c r="I18" s="74">
        <f t="shared" si="1"/>
        <v>74.996637148301758</v>
      </c>
      <c r="J18" s="57">
        <v>0</v>
      </c>
      <c r="K18" s="74">
        <f t="shared" si="2"/>
        <v>0</v>
      </c>
      <c r="L18" s="74">
        <f t="shared" si="3"/>
        <v>0</v>
      </c>
      <c r="M18" s="57">
        <v>0</v>
      </c>
      <c r="N18" s="75" t="s">
        <v>108</v>
      </c>
      <c r="O18" s="77">
        <v>0</v>
      </c>
      <c r="P18" s="75" t="s">
        <v>108</v>
      </c>
    </row>
    <row r="19" spans="1:19" ht="25.5">
      <c r="A19" s="20" t="s">
        <v>22</v>
      </c>
      <c r="B19" s="9" t="s">
        <v>8</v>
      </c>
      <c r="C19" s="6"/>
      <c r="D19" s="18">
        <f>D20+D21+D22+D23</f>
        <v>482645</v>
      </c>
      <c r="E19" s="43">
        <v>90.746454430762924</v>
      </c>
      <c r="F19" s="18">
        <f t="shared" ref="F19:O19" si="7">F20+F21+F22+F23</f>
        <v>484853</v>
      </c>
      <c r="G19" s="18">
        <f t="shared" si="7"/>
        <v>490283</v>
      </c>
      <c r="H19" s="69">
        <f t="shared" si="7"/>
        <v>324789.5</v>
      </c>
      <c r="I19" s="69">
        <f t="shared" si="1"/>
        <v>66.245311381385861</v>
      </c>
      <c r="J19" s="55">
        <f t="shared" si="7"/>
        <v>512622</v>
      </c>
      <c r="K19" s="69">
        <f t="shared" si="2"/>
        <v>105.72730291449162</v>
      </c>
      <c r="L19" s="69">
        <f t="shared" si="3"/>
        <v>104.55634806836052</v>
      </c>
      <c r="M19" s="55">
        <f t="shared" si="7"/>
        <v>513274</v>
      </c>
      <c r="N19" s="69">
        <f t="shared" si="4"/>
        <v>100.12718923495285</v>
      </c>
      <c r="O19" s="55">
        <f t="shared" si="7"/>
        <v>527318</v>
      </c>
      <c r="P19" s="69">
        <f t="shared" si="5"/>
        <v>102.73616041334648</v>
      </c>
    </row>
    <row r="20" spans="1:19" s="8" customFormat="1">
      <c r="A20" s="19" t="s">
        <v>23</v>
      </c>
      <c r="B20" s="10" t="s">
        <v>8</v>
      </c>
      <c r="C20" s="7" t="s">
        <v>10</v>
      </c>
      <c r="D20" s="28">
        <v>48416</v>
      </c>
      <c r="E20" s="44">
        <v>86.793467543875366</v>
      </c>
      <c r="F20" s="62">
        <v>51747</v>
      </c>
      <c r="G20" s="28">
        <v>51747</v>
      </c>
      <c r="H20" s="70">
        <v>31664.5</v>
      </c>
      <c r="I20" s="74">
        <f t="shared" si="1"/>
        <v>61.190986917115964</v>
      </c>
      <c r="J20" s="57">
        <v>0</v>
      </c>
      <c r="K20" s="74">
        <f t="shared" si="2"/>
        <v>0</v>
      </c>
      <c r="L20" s="74">
        <f t="shared" si="3"/>
        <v>0</v>
      </c>
      <c r="M20" s="57">
        <v>0</v>
      </c>
      <c r="N20" s="75" t="s">
        <v>108</v>
      </c>
      <c r="O20" s="77">
        <v>0</v>
      </c>
      <c r="P20" s="75" t="s">
        <v>108</v>
      </c>
      <c r="Q20" s="3"/>
      <c r="R20" s="3"/>
      <c r="S20" s="3"/>
    </row>
    <row r="21" spans="1:19" ht="52.5" customHeight="1">
      <c r="A21" s="19" t="s">
        <v>24</v>
      </c>
      <c r="B21" s="10" t="s">
        <v>8</v>
      </c>
      <c r="C21" s="7" t="s">
        <v>25</v>
      </c>
      <c r="D21" s="28">
        <v>108198</v>
      </c>
      <c r="E21" s="40">
        <v>85.082725213890285</v>
      </c>
      <c r="F21" s="62">
        <v>104508</v>
      </c>
      <c r="G21" s="33">
        <v>109938</v>
      </c>
      <c r="H21" s="67">
        <v>68820</v>
      </c>
      <c r="I21" s="74">
        <f t="shared" si="1"/>
        <v>62.598919390929424</v>
      </c>
      <c r="J21" s="62">
        <v>129910</v>
      </c>
      <c r="K21" s="74">
        <f t="shared" si="2"/>
        <v>124.30627320396526</v>
      </c>
      <c r="L21" s="74">
        <f t="shared" si="3"/>
        <v>118.16660299441502</v>
      </c>
      <c r="M21" s="28">
        <v>132046</v>
      </c>
      <c r="N21" s="74">
        <f t="shared" si="4"/>
        <v>101.64421522592565</v>
      </c>
      <c r="O21" s="28">
        <v>134401</v>
      </c>
      <c r="P21" s="74">
        <f t="shared" si="5"/>
        <v>101.7834693970283</v>
      </c>
    </row>
    <row r="22" spans="1:19">
      <c r="A22" s="19" t="s">
        <v>26</v>
      </c>
      <c r="B22" s="10" t="s">
        <v>8</v>
      </c>
      <c r="C22" s="7">
        <v>10</v>
      </c>
      <c r="D22" s="28">
        <v>314780</v>
      </c>
      <c r="E22" s="40">
        <v>93.500028218129103</v>
      </c>
      <c r="F22" s="62">
        <v>316998</v>
      </c>
      <c r="G22" s="33">
        <v>316998</v>
      </c>
      <c r="H22" s="67">
        <v>221490.9</v>
      </c>
      <c r="I22" s="74">
        <f t="shared" si="1"/>
        <v>69.871387201181079</v>
      </c>
      <c r="J22" s="62">
        <v>377852</v>
      </c>
      <c r="K22" s="74">
        <f t="shared" si="2"/>
        <v>119.19696654237566</v>
      </c>
      <c r="L22" s="74">
        <f t="shared" si="3"/>
        <v>119.19696654237566</v>
      </c>
      <c r="M22" s="28">
        <v>381228</v>
      </c>
      <c r="N22" s="74">
        <f t="shared" si="4"/>
        <v>100.89347151794883</v>
      </c>
      <c r="O22" s="28">
        <v>392917</v>
      </c>
      <c r="P22" s="74">
        <f t="shared" si="5"/>
        <v>103.0661441447113</v>
      </c>
    </row>
    <row r="23" spans="1:19" ht="38.25">
      <c r="A23" s="19" t="s">
        <v>27</v>
      </c>
      <c r="B23" s="10" t="s">
        <v>8</v>
      </c>
      <c r="C23" s="7" t="s">
        <v>28</v>
      </c>
      <c r="D23" s="28">
        <v>11251</v>
      </c>
      <c r="E23" s="40">
        <v>91.867396097003351</v>
      </c>
      <c r="F23" s="62">
        <v>11600</v>
      </c>
      <c r="G23" s="33">
        <v>11600</v>
      </c>
      <c r="H23" s="67">
        <v>2814.1</v>
      </c>
      <c r="I23" s="74">
        <f t="shared" si="1"/>
        <v>24.259482758620688</v>
      </c>
      <c r="J23" s="62">
        <v>4860</v>
      </c>
      <c r="K23" s="74">
        <f t="shared" si="2"/>
        <v>41.896551724137929</v>
      </c>
      <c r="L23" s="74">
        <f t="shared" si="3"/>
        <v>41.896551724137929</v>
      </c>
      <c r="M23" s="58">
        <v>0</v>
      </c>
      <c r="N23" s="74">
        <f t="shared" si="4"/>
        <v>0</v>
      </c>
      <c r="O23" s="58">
        <v>0</v>
      </c>
      <c r="P23" s="75" t="s">
        <v>108</v>
      </c>
    </row>
    <row r="24" spans="1:19">
      <c r="A24" s="20" t="s">
        <v>29</v>
      </c>
      <c r="B24" s="9" t="s">
        <v>10</v>
      </c>
      <c r="C24" s="6"/>
      <c r="D24" s="29">
        <f>SUM(D25:D33)</f>
        <v>3367007</v>
      </c>
      <c r="E24" s="45">
        <v>85.495503433397829</v>
      </c>
      <c r="F24" s="29">
        <f t="shared" ref="F24:O24" si="8">SUM(F25:F33)</f>
        <v>4129710</v>
      </c>
      <c r="G24" s="29">
        <f t="shared" si="8"/>
        <v>4273929</v>
      </c>
      <c r="H24" s="71">
        <f t="shared" si="8"/>
        <v>2097135.6099999999</v>
      </c>
      <c r="I24" s="69">
        <f t="shared" si="1"/>
        <v>49.068096592152088</v>
      </c>
      <c r="J24" s="59">
        <f t="shared" si="8"/>
        <v>3546282</v>
      </c>
      <c r="K24" s="69">
        <f t="shared" si="2"/>
        <v>85.872422034476998</v>
      </c>
      <c r="L24" s="69">
        <f t="shared" si="3"/>
        <v>82.974752271270759</v>
      </c>
      <c r="M24" s="59">
        <f t="shared" si="8"/>
        <v>3543081</v>
      </c>
      <c r="N24" s="69">
        <f t="shared" si="4"/>
        <v>99.909736450739118</v>
      </c>
      <c r="O24" s="59">
        <f t="shared" si="8"/>
        <v>3778622</v>
      </c>
      <c r="P24" s="69">
        <f t="shared" si="5"/>
        <v>106.64791462571701</v>
      </c>
      <c r="Q24" s="8"/>
      <c r="R24" s="8"/>
      <c r="S24" s="8"/>
    </row>
    <row r="25" spans="1:19" s="8" customFormat="1">
      <c r="A25" s="19" t="s">
        <v>30</v>
      </c>
      <c r="B25" s="10" t="s">
        <v>10</v>
      </c>
      <c r="C25" s="7" t="s">
        <v>4</v>
      </c>
      <c r="D25" s="28">
        <v>356315</v>
      </c>
      <c r="E25" s="40">
        <v>90.37334821315342</v>
      </c>
      <c r="F25" s="62">
        <v>175823</v>
      </c>
      <c r="G25" s="33">
        <v>155092</v>
      </c>
      <c r="H25" s="67">
        <v>113481.5</v>
      </c>
      <c r="I25" s="74">
        <f t="shared" si="1"/>
        <v>73.17044077063936</v>
      </c>
      <c r="J25" s="62">
        <v>158890</v>
      </c>
      <c r="K25" s="74">
        <f t="shared" si="2"/>
        <v>90.369291844639207</v>
      </c>
      <c r="L25" s="74">
        <f t="shared" si="3"/>
        <v>102.44886905836535</v>
      </c>
      <c r="M25" s="28">
        <v>162005</v>
      </c>
      <c r="N25" s="74">
        <f t="shared" si="4"/>
        <v>101.96047580086852</v>
      </c>
      <c r="O25" s="28">
        <v>165680</v>
      </c>
      <c r="P25" s="74">
        <f t="shared" si="5"/>
        <v>102.26844850467579</v>
      </c>
      <c r="Q25" s="3"/>
      <c r="R25" s="3"/>
      <c r="S25" s="3"/>
    </row>
    <row r="26" spans="1:19" s="8" customFormat="1" ht="25.5">
      <c r="A26" s="19" t="s">
        <v>31</v>
      </c>
      <c r="B26" s="10" t="s">
        <v>10</v>
      </c>
      <c r="C26" s="7" t="s">
        <v>10</v>
      </c>
      <c r="D26" s="32">
        <v>0</v>
      </c>
      <c r="E26" s="40">
        <v>0</v>
      </c>
      <c r="F26" s="62">
        <v>150</v>
      </c>
      <c r="G26" s="34">
        <v>150</v>
      </c>
      <c r="H26" s="67">
        <v>143.1</v>
      </c>
      <c r="I26" s="74">
        <f t="shared" si="1"/>
        <v>95.399999999999991</v>
      </c>
      <c r="J26" s="62">
        <v>150</v>
      </c>
      <c r="K26" s="74">
        <f t="shared" si="2"/>
        <v>100</v>
      </c>
      <c r="L26" s="74">
        <f t="shared" si="3"/>
        <v>100</v>
      </c>
      <c r="M26" s="28">
        <v>150</v>
      </c>
      <c r="N26" s="74">
        <f t="shared" si="4"/>
        <v>100</v>
      </c>
      <c r="O26" s="28">
        <v>150</v>
      </c>
      <c r="P26" s="74">
        <f t="shared" si="5"/>
        <v>100</v>
      </c>
      <c r="Q26" s="3"/>
      <c r="R26" s="3"/>
      <c r="S26" s="3"/>
    </row>
    <row r="27" spans="1:19">
      <c r="A27" s="19" t="s">
        <v>32</v>
      </c>
      <c r="B27" s="10" t="s">
        <v>10</v>
      </c>
      <c r="C27" s="7" t="s">
        <v>11</v>
      </c>
      <c r="D27" s="28">
        <v>921429</v>
      </c>
      <c r="E27" s="40">
        <v>90.676123033805169</v>
      </c>
      <c r="F27" s="62">
        <v>758105</v>
      </c>
      <c r="G27" s="33">
        <v>820032</v>
      </c>
      <c r="H27" s="67">
        <v>481725.6</v>
      </c>
      <c r="I27" s="74">
        <f t="shared" si="1"/>
        <v>58.74473191290096</v>
      </c>
      <c r="J27" s="62">
        <v>848763</v>
      </c>
      <c r="K27" s="74">
        <f t="shared" si="2"/>
        <v>111.95850179064905</v>
      </c>
      <c r="L27" s="74">
        <f t="shared" si="3"/>
        <v>103.50364376024351</v>
      </c>
      <c r="M27" s="28">
        <v>679733</v>
      </c>
      <c r="N27" s="74">
        <f t="shared" si="4"/>
        <v>80.085135662134192</v>
      </c>
      <c r="O27" s="28">
        <v>694411</v>
      </c>
      <c r="P27" s="74">
        <f t="shared" si="5"/>
        <v>102.15937728490451</v>
      </c>
    </row>
    <row r="28" spans="1:19">
      <c r="A28" s="19" t="s">
        <v>33</v>
      </c>
      <c r="B28" s="10" t="s">
        <v>10</v>
      </c>
      <c r="C28" s="7" t="s">
        <v>13</v>
      </c>
      <c r="D28" s="28">
        <v>154109</v>
      </c>
      <c r="E28" s="40">
        <v>94.783229084020633</v>
      </c>
      <c r="F28" s="62">
        <v>146203</v>
      </c>
      <c r="G28" s="33">
        <v>146203</v>
      </c>
      <c r="H28" s="67">
        <v>62297.4</v>
      </c>
      <c r="I28" s="74">
        <f t="shared" si="1"/>
        <v>42.610206356914702</v>
      </c>
      <c r="J28" s="62">
        <v>149592</v>
      </c>
      <c r="K28" s="74">
        <f t="shared" si="2"/>
        <v>102.31800989035793</v>
      </c>
      <c r="L28" s="74">
        <f t="shared" si="3"/>
        <v>102.31800989035793</v>
      </c>
      <c r="M28" s="28">
        <v>129044</v>
      </c>
      <c r="N28" s="74">
        <f t="shared" si="4"/>
        <v>86.263971335365525</v>
      </c>
      <c r="O28" s="28">
        <v>116598</v>
      </c>
      <c r="P28" s="74">
        <f t="shared" si="5"/>
        <v>90.355227674281636</v>
      </c>
    </row>
    <row r="29" spans="1:19">
      <c r="A29" s="19" t="s">
        <v>34</v>
      </c>
      <c r="B29" s="10" t="s">
        <v>10</v>
      </c>
      <c r="C29" s="7" t="s">
        <v>15</v>
      </c>
      <c r="D29" s="28">
        <v>190448</v>
      </c>
      <c r="E29" s="40">
        <v>99.306489795492709</v>
      </c>
      <c r="F29" s="62">
        <v>307181</v>
      </c>
      <c r="G29" s="33">
        <v>381336</v>
      </c>
      <c r="H29" s="67">
        <v>157022.5</v>
      </c>
      <c r="I29" s="74">
        <f t="shared" si="1"/>
        <v>41.176941070342167</v>
      </c>
      <c r="J29" s="56">
        <v>0</v>
      </c>
      <c r="K29" s="74">
        <f t="shared" si="2"/>
        <v>0</v>
      </c>
      <c r="L29" s="74">
        <f t="shared" si="3"/>
        <v>0</v>
      </c>
      <c r="M29" s="57">
        <v>0</v>
      </c>
      <c r="N29" s="75" t="s">
        <v>108</v>
      </c>
      <c r="O29" s="77">
        <v>0</v>
      </c>
      <c r="P29" s="75" t="s">
        <v>108</v>
      </c>
      <c r="Q29" s="8"/>
      <c r="R29" s="8"/>
      <c r="S29" s="8"/>
    </row>
    <row r="30" spans="1:19">
      <c r="A30" s="19" t="s">
        <v>35</v>
      </c>
      <c r="B30" s="10" t="s">
        <v>10</v>
      </c>
      <c r="C30" s="7" t="s">
        <v>36</v>
      </c>
      <c r="D30" s="28">
        <v>174570</v>
      </c>
      <c r="E30" s="40">
        <v>97.986607318264234</v>
      </c>
      <c r="F30" s="62">
        <v>112916</v>
      </c>
      <c r="G30" s="33">
        <v>106065</v>
      </c>
      <c r="H30" s="67">
        <v>41157.599999999999</v>
      </c>
      <c r="I30" s="74">
        <f t="shared" si="1"/>
        <v>38.804129543204631</v>
      </c>
      <c r="J30" s="62">
        <v>115369</v>
      </c>
      <c r="K30" s="74">
        <f t="shared" si="2"/>
        <v>102.1724113500301</v>
      </c>
      <c r="L30" s="74">
        <f t="shared" si="3"/>
        <v>108.77197944656578</v>
      </c>
      <c r="M30" s="28">
        <v>119024</v>
      </c>
      <c r="N30" s="74">
        <f t="shared" si="4"/>
        <v>103.16809541557957</v>
      </c>
      <c r="O30" s="28">
        <v>122734</v>
      </c>
      <c r="P30" s="74">
        <f t="shared" si="5"/>
        <v>103.11701841645382</v>
      </c>
      <c r="Q30" s="8"/>
      <c r="R30" s="8"/>
      <c r="S30" s="8"/>
    </row>
    <row r="31" spans="1:19" ht="15.75" customHeight="1">
      <c r="A31" s="19" t="s">
        <v>37</v>
      </c>
      <c r="B31" s="10" t="s">
        <v>10</v>
      </c>
      <c r="C31" s="7" t="s">
        <v>25</v>
      </c>
      <c r="D31" s="28">
        <v>1208251</v>
      </c>
      <c r="E31" s="40">
        <v>75.649729364217222</v>
      </c>
      <c r="F31" s="62">
        <v>2118871</v>
      </c>
      <c r="G31" s="33">
        <v>2118871</v>
      </c>
      <c r="H31" s="67">
        <v>879494.3</v>
      </c>
      <c r="I31" s="74">
        <f t="shared" si="1"/>
        <v>41.507684988845476</v>
      </c>
      <c r="J31" s="62">
        <v>1831002</v>
      </c>
      <c r="K31" s="74">
        <f t="shared" si="2"/>
        <v>86.414038419516814</v>
      </c>
      <c r="L31" s="74">
        <f t="shared" si="3"/>
        <v>86.414038419516814</v>
      </c>
      <c r="M31" s="28">
        <v>2060049</v>
      </c>
      <c r="N31" s="74">
        <f t="shared" si="4"/>
        <v>112.50938010990703</v>
      </c>
      <c r="O31" s="28">
        <v>2304784</v>
      </c>
      <c r="P31" s="74">
        <f t="shared" si="5"/>
        <v>111.88005722193986</v>
      </c>
    </row>
    <row r="32" spans="1:19">
      <c r="A32" s="19" t="s">
        <v>38</v>
      </c>
      <c r="B32" s="10" t="s">
        <v>10</v>
      </c>
      <c r="C32" s="7" t="s">
        <v>39</v>
      </c>
      <c r="D32" s="28">
        <v>91514</v>
      </c>
      <c r="E32" s="40">
        <v>86.704501312211619</v>
      </c>
      <c r="F32" s="62">
        <v>74730</v>
      </c>
      <c r="G32" s="33">
        <v>93483</v>
      </c>
      <c r="H32" s="67">
        <v>46658.400000000001</v>
      </c>
      <c r="I32" s="74">
        <f t="shared" si="1"/>
        <v>49.91110683225827</v>
      </c>
      <c r="J32" s="62">
        <v>145664</v>
      </c>
      <c r="K32" s="74">
        <f t="shared" si="2"/>
        <v>194.92038003479192</v>
      </c>
      <c r="L32" s="74">
        <f t="shared" si="3"/>
        <v>155.81870500518809</v>
      </c>
      <c r="M32" s="28">
        <v>135495</v>
      </c>
      <c r="N32" s="74">
        <f t="shared" si="4"/>
        <v>93.018865333919152</v>
      </c>
      <c r="O32" s="28">
        <v>135831</v>
      </c>
      <c r="P32" s="74">
        <f t="shared" si="5"/>
        <v>100.24797963024466</v>
      </c>
    </row>
    <row r="33" spans="1:19" ht="25.5">
      <c r="A33" s="19" t="s">
        <v>40</v>
      </c>
      <c r="B33" s="10" t="s">
        <v>10</v>
      </c>
      <c r="C33" s="7" t="s">
        <v>41</v>
      </c>
      <c r="D33" s="28">
        <v>270371</v>
      </c>
      <c r="E33" s="40">
        <v>92.45254630816946</v>
      </c>
      <c r="F33" s="62">
        <v>435731</v>
      </c>
      <c r="G33" s="33">
        <v>452697</v>
      </c>
      <c r="H33" s="67">
        <v>315155.21000000002</v>
      </c>
      <c r="I33" s="74">
        <f t="shared" si="1"/>
        <v>69.617251715827578</v>
      </c>
      <c r="J33" s="62">
        <v>296852</v>
      </c>
      <c r="K33" s="74">
        <f t="shared" si="2"/>
        <v>68.127353803149191</v>
      </c>
      <c r="L33" s="74">
        <f t="shared" si="3"/>
        <v>65.574103649902696</v>
      </c>
      <c r="M33" s="28">
        <v>257581</v>
      </c>
      <c r="N33" s="74">
        <f t="shared" si="4"/>
        <v>86.770848773126005</v>
      </c>
      <c r="O33" s="28">
        <v>238434</v>
      </c>
      <c r="P33" s="74">
        <f t="shared" si="5"/>
        <v>92.566610114876482</v>
      </c>
    </row>
    <row r="34" spans="1:19">
      <c r="A34" s="20" t="s">
        <v>42</v>
      </c>
      <c r="B34" s="9" t="s">
        <v>11</v>
      </c>
      <c r="C34" s="6"/>
      <c r="D34" s="30">
        <f>D35+D36+D38+D37</f>
        <v>407529</v>
      </c>
      <c r="E34" s="46">
        <v>92.67899418040075</v>
      </c>
      <c r="F34" s="30">
        <f t="shared" ref="F34:O34" si="9">F35+F36+F38+F37</f>
        <v>374763</v>
      </c>
      <c r="G34" s="30">
        <f t="shared" si="9"/>
        <v>474670</v>
      </c>
      <c r="H34" s="72">
        <f t="shared" si="9"/>
        <v>186096.1</v>
      </c>
      <c r="I34" s="69">
        <f t="shared" si="1"/>
        <v>39.20536372637833</v>
      </c>
      <c r="J34" s="60">
        <f t="shared" si="9"/>
        <v>557379</v>
      </c>
      <c r="K34" s="69">
        <f t="shared" si="2"/>
        <v>148.72839634649097</v>
      </c>
      <c r="L34" s="69">
        <f t="shared" si="3"/>
        <v>117.42452651315651</v>
      </c>
      <c r="M34" s="60">
        <f t="shared" si="9"/>
        <v>511388</v>
      </c>
      <c r="N34" s="69">
        <f t="shared" si="4"/>
        <v>91.748702408953335</v>
      </c>
      <c r="O34" s="60">
        <f t="shared" si="9"/>
        <v>502657</v>
      </c>
      <c r="P34" s="69">
        <f t="shared" si="5"/>
        <v>98.292685788481549</v>
      </c>
    </row>
    <row r="35" spans="1:19" s="8" customFormat="1">
      <c r="A35" s="19" t="s">
        <v>43</v>
      </c>
      <c r="B35" s="10" t="s">
        <v>11</v>
      </c>
      <c r="C35" s="7" t="s">
        <v>4</v>
      </c>
      <c r="D35" s="28">
        <v>52156</v>
      </c>
      <c r="E35" s="40">
        <v>87.498322372835858</v>
      </c>
      <c r="F35" s="62">
        <v>37122</v>
      </c>
      <c r="G35" s="33">
        <v>107331</v>
      </c>
      <c r="H35" s="67">
        <v>61339.5</v>
      </c>
      <c r="I35" s="74">
        <f t="shared" si="1"/>
        <v>57.14984487240406</v>
      </c>
      <c r="J35" s="62">
        <v>67208</v>
      </c>
      <c r="K35" s="74">
        <f t="shared" si="2"/>
        <v>181.04627983406064</v>
      </c>
      <c r="L35" s="74">
        <f t="shared" si="3"/>
        <v>62.617510318547303</v>
      </c>
      <c r="M35" s="28">
        <v>48094</v>
      </c>
      <c r="N35" s="74">
        <f t="shared" si="4"/>
        <v>71.559933341268888</v>
      </c>
      <c r="O35" s="28">
        <v>47198</v>
      </c>
      <c r="P35" s="74">
        <f t="shared" si="5"/>
        <v>98.136981744084508</v>
      </c>
      <c r="Q35" s="3"/>
      <c r="R35" s="3"/>
      <c r="S35" s="3"/>
    </row>
    <row r="36" spans="1:19">
      <c r="A36" s="19" t="s">
        <v>44</v>
      </c>
      <c r="B36" s="10" t="s">
        <v>11</v>
      </c>
      <c r="C36" s="7" t="s">
        <v>6</v>
      </c>
      <c r="D36" s="28">
        <v>207635</v>
      </c>
      <c r="E36" s="40">
        <v>94.927536231884048</v>
      </c>
      <c r="F36" s="62">
        <v>166212</v>
      </c>
      <c r="G36" s="33">
        <v>189579</v>
      </c>
      <c r="H36" s="67">
        <v>55477.599999999999</v>
      </c>
      <c r="I36" s="74">
        <f t="shared" si="1"/>
        <v>29.263578771910392</v>
      </c>
      <c r="J36" s="62">
        <v>170285</v>
      </c>
      <c r="K36" s="74">
        <f t="shared" si="2"/>
        <v>102.45048492286959</v>
      </c>
      <c r="L36" s="74">
        <f t="shared" si="3"/>
        <v>89.822712431229192</v>
      </c>
      <c r="M36" s="28">
        <v>143164</v>
      </c>
      <c r="N36" s="74">
        <f t="shared" si="4"/>
        <v>84.073171447866812</v>
      </c>
      <c r="O36" s="28">
        <v>135000</v>
      </c>
      <c r="P36" s="74">
        <f t="shared" si="5"/>
        <v>94.297449079377486</v>
      </c>
    </row>
    <row r="37" spans="1:19">
      <c r="A37" s="19" t="s">
        <v>89</v>
      </c>
      <c r="B37" s="10" t="s">
        <v>11</v>
      </c>
      <c r="C37" s="7" t="s">
        <v>8</v>
      </c>
      <c r="D37" s="28">
        <v>133721</v>
      </c>
      <c r="E37" s="40">
        <v>91.352584728683766</v>
      </c>
      <c r="F37" s="62">
        <v>167323</v>
      </c>
      <c r="G37" s="33">
        <v>171654</v>
      </c>
      <c r="H37" s="67">
        <v>66127.8</v>
      </c>
      <c r="I37" s="74">
        <f t="shared" si="1"/>
        <v>38.523891083225564</v>
      </c>
      <c r="J37" s="62">
        <v>2048</v>
      </c>
      <c r="K37" s="74">
        <f t="shared" si="2"/>
        <v>1.2239799668903857</v>
      </c>
      <c r="L37" s="74">
        <f t="shared" si="3"/>
        <v>1.1930977431344449</v>
      </c>
      <c r="M37" s="28">
        <v>2048</v>
      </c>
      <c r="N37" s="74">
        <f t="shared" si="4"/>
        <v>100</v>
      </c>
      <c r="O37" s="28">
        <v>2114</v>
      </c>
      <c r="P37" s="74">
        <f t="shared" si="5"/>
        <v>103.22265625</v>
      </c>
    </row>
    <row r="38" spans="1:19" ht="25.5">
      <c r="A38" s="19" t="s">
        <v>45</v>
      </c>
      <c r="B38" s="10" t="s">
        <v>11</v>
      </c>
      <c r="C38" s="7" t="s">
        <v>11</v>
      </c>
      <c r="D38" s="28">
        <v>14017</v>
      </c>
      <c r="E38" s="40">
        <v>93.421754198880308</v>
      </c>
      <c r="F38" s="62">
        <v>4106</v>
      </c>
      <c r="G38" s="33">
        <v>6106</v>
      </c>
      <c r="H38" s="67">
        <v>3151.2</v>
      </c>
      <c r="I38" s="74">
        <f t="shared" si="1"/>
        <v>51.608254176220107</v>
      </c>
      <c r="J38" s="62">
        <v>317838</v>
      </c>
      <c r="K38" s="74">
        <f t="shared" si="2"/>
        <v>7740.8183146614701</v>
      </c>
      <c r="L38" s="74">
        <f t="shared" si="3"/>
        <v>5205.3390108090398</v>
      </c>
      <c r="M38" s="28">
        <v>318082</v>
      </c>
      <c r="N38" s="74">
        <f t="shared" si="4"/>
        <v>100.0767686683153</v>
      </c>
      <c r="O38" s="28">
        <v>318345</v>
      </c>
      <c r="P38" s="74">
        <f t="shared" si="5"/>
        <v>100.08268308172106</v>
      </c>
    </row>
    <row r="39" spans="1:19">
      <c r="A39" s="20" t="s">
        <v>46</v>
      </c>
      <c r="B39" s="9" t="s">
        <v>13</v>
      </c>
      <c r="C39" s="6"/>
      <c r="D39" s="29">
        <f>D40+D41</f>
        <v>139978</v>
      </c>
      <c r="E39" s="45">
        <v>96.093197591800589</v>
      </c>
      <c r="F39" s="29">
        <f t="shared" ref="F39:O39" si="10">F40+F41</f>
        <v>115624</v>
      </c>
      <c r="G39" s="29">
        <f t="shared" si="10"/>
        <v>116094</v>
      </c>
      <c r="H39" s="71">
        <f t="shared" si="10"/>
        <v>72480.2</v>
      </c>
      <c r="I39" s="69">
        <f t="shared" si="1"/>
        <v>62.432339311247773</v>
      </c>
      <c r="J39" s="59">
        <f t="shared" si="10"/>
        <v>145065</v>
      </c>
      <c r="K39" s="69">
        <f t="shared" si="2"/>
        <v>125.46270670449042</v>
      </c>
      <c r="L39" s="69">
        <f t="shared" si="3"/>
        <v>124.95477802470411</v>
      </c>
      <c r="M39" s="59">
        <f t="shared" si="10"/>
        <v>126448</v>
      </c>
      <c r="N39" s="69">
        <f t="shared" si="4"/>
        <v>87.166442629166227</v>
      </c>
      <c r="O39" s="59">
        <f t="shared" si="10"/>
        <v>124150</v>
      </c>
      <c r="P39" s="69">
        <f t="shared" si="5"/>
        <v>98.182652157408583</v>
      </c>
    </row>
    <row r="40" spans="1:19" s="8" customFormat="1" ht="25.5">
      <c r="A40" s="19" t="s">
        <v>47</v>
      </c>
      <c r="B40" s="10" t="s">
        <v>13</v>
      </c>
      <c r="C40" s="7" t="s">
        <v>8</v>
      </c>
      <c r="D40" s="28">
        <v>87985</v>
      </c>
      <c r="E40" s="40">
        <v>96.072372300233667</v>
      </c>
      <c r="F40" s="62">
        <v>79801</v>
      </c>
      <c r="G40" s="33">
        <v>79801</v>
      </c>
      <c r="H40" s="67">
        <v>51019.4</v>
      </c>
      <c r="I40" s="74">
        <f t="shared" si="1"/>
        <v>63.933284044059597</v>
      </c>
      <c r="J40" s="62">
        <v>78569</v>
      </c>
      <c r="K40" s="74">
        <f t="shared" si="2"/>
        <v>98.456159697246903</v>
      </c>
      <c r="L40" s="74">
        <f t="shared" si="3"/>
        <v>98.456159697246903</v>
      </c>
      <c r="M40" s="28">
        <v>72422</v>
      </c>
      <c r="N40" s="74">
        <f t="shared" si="4"/>
        <v>92.17630363120314</v>
      </c>
      <c r="O40" s="28">
        <v>74258</v>
      </c>
      <c r="P40" s="74">
        <f t="shared" si="5"/>
        <v>102.53514125541962</v>
      </c>
    </row>
    <row r="41" spans="1:19" ht="25.5">
      <c r="A41" s="19" t="s">
        <v>48</v>
      </c>
      <c r="B41" s="10" t="s">
        <v>13</v>
      </c>
      <c r="C41" s="7" t="s">
        <v>11</v>
      </c>
      <c r="D41" s="28">
        <v>51993</v>
      </c>
      <c r="E41" s="40">
        <v>96.12845970381052</v>
      </c>
      <c r="F41" s="62">
        <v>35823</v>
      </c>
      <c r="G41" s="33">
        <v>36293</v>
      </c>
      <c r="H41" s="67">
        <v>21460.799999999999</v>
      </c>
      <c r="I41" s="74">
        <f t="shared" si="1"/>
        <v>59.132064034386794</v>
      </c>
      <c r="J41" s="62">
        <v>66496</v>
      </c>
      <c r="K41" s="74">
        <f t="shared" si="2"/>
        <v>185.623761270692</v>
      </c>
      <c r="L41" s="74">
        <f t="shared" si="3"/>
        <v>183.21990466481139</v>
      </c>
      <c r="M41" s="28">
        <v>54026</v>
      </c>
      <c r="N41" s="74">
        <f t="shared" si="4"/>
        <v>81.246992300288738</v>
      </c>
      <c r="O41" s="28">
        <v>49892</v>
      </c>
      <c r="P41" s="74">
        <f t="shared" si="5"/>
        <v>92.348128678784292</v>
      </c>
    </row>
    <row r="42" spans="1:19">
      <c r="A42" s="20" t="s">
        <v>49</v>
      </c>
      <c r="B42" s="9" t="s">
        <v>15</v>
      </c>
      <c r="C42" s="6"/>
      <c r="D42" s="30">
        <f>D43+D44+D46+D47+D48+D49+D50+D45</f>
        <v>9404497</v>
      </c>
      <c r="E42" s="46">
        <v>91.863649275229804</v>
      </c>
      <c r="F42" s="30">
        <f t="shared" ref="F42:O42" si="11">F43+F44+F46+F47+F48+F49+F50+F45</f>
        <v>9869507</v>
      </c>
      <c r="G42" s="30">
        <f t="shared" si="11"/>
        <v>10050848</v>
      </c>
      <c r="H42" s="72">
        <f t="shared" si="11"/>
        <v>6547689.7000000002</v>
      </c>
      <c r="I42" s="69">
        <f t="shared" si="1"/>
        <v>65.145644427216496</v>
      </c>
      <c r="J42" s="60">
        <f t="shared" si="11"/>
        <v>7927211</v>
      </c>
      <c r="K42" s="69">
        <f t="shared" si="2"/>
        <v>80.320232814060518</v>
      </c>
      <c r="L42" s="69">
        <f t="shared" si="3"/>
        <v>78.87106640156135</v>
      </c>
      <c r="M42" s="60">
        <f t="shared" si="11"/>
        <v>8856540</v>
      </c>
      <c r="N42" s="69">
        <f t="shared" si="4"/>
        <v>111.72327821222369</v>
      </c>
      <c r="O42" s="60">
        <f t="shared" si="11"/>
        <v>9695512</v>
      </c>
      <c r="P42" s="69">
        <f t="shared" si="5"/>
        <v>109.47290928511586</v>
      </c>
    </row>
    <row r="43" spans="1:19">
      <c r="A43" s="19" t="s">
        <v>50</v>
      </c>
      <c r="B43" s="10" t="s">
        <v>15</v>
      </c>
      <c r="C43" s="7" t="s">
        <v>4</v>
      </c>
      <c r="D43" s="28">
        <v>2334348</v>
      </c>
      <c r="E43" s="40">
        <v>88.677691350389537</v>
      </c>
      <c r="F43" s="62">
        <v>2328873</v>
      </c>
      <c r="G43" s="33">
        <v>2798731</v>
      </c>
      <c r="H43" s="67">
        <v>1701535.7</v>
      </c>
      <c r="I43" s="74">
        <f t="shared" si="1"/>
        <v>60.796686069507928</v>
      </c>
      <c r="J43" s="62">
        <v>1851343</v>
      </c>
      <c r="K43" s="74">
        <f t="shared" si="2"/>
        <v>79.49523224323525</v>
      </c>
      <c r="L43" s="74">
        <f t="shared" si="3"/>
        <v>66.149372697840548</v>
      </c>
      <c r="M43" s="28">
        <v>2143177</v>
      </c>
      <c r="N43" s="74">
        <f t="shared" si="4"/>
        <v>115.76336745811014</v>
      </c>
      <c r="O43" s="28">
        <v>2382637</v>
      </c>
      <c r="P43" s="74">
        <f t="shared" si="5"/>
        <v>111.17313222379673</v>
      </c>
    </row>
    <row r="44" spans="1:19" s="8" customFormat="1">
      <c r="A44" s="19" t="s">
        <v>51</v>
      </c>
      <c r="B44" s="10" t="s">
        <v>15</v>
      </c>
      <c r="C44" s="7" t="s">
        <v>6</v>
      </c>
      <c r="D44" s="28">
        <v>5596565</v>
      </c>
      <c r="E44" s="40">
        <v>93.262964343015739</v>
      </c>
      <c r="F44" s="62">
        <v>6049750</v>
      </c>
      <c r="G44" s="33">
        <v>5758715</v>
      </c>
      <c r="H44" s="67">
        <v>3828941.7</v>
      </c>
      <c r="I44" s="74">
        <f t="shared" si="1"/>
        <v>66.489515456139088</v>
      </c>
      <c r="J44" s="62">
        <v>4440674</v>
      </c>
      <c r="K44" s="74">
        <f t="shared" si="2"/>
        <v>73.40260341336419</v>
      </c>
      <c r="L44" s="74">
        <f t="shared" si="3"/>
        <v>77.112237712753625</v>
      </c>
      <c r="M44" s="28">
        <v>5065759</v>
      </c>
      <c r="N44" s="74">
        <f t="shared" si="4"/>
        <v>114.07635417506442</v>
      </c>
      <c r="O44" s="28">
        <v>5620944</v>
      </c>
      <c r="P44" s="74">
        <f t="shared" si="5"/>
        <v>110.95956203206667</v>
      </c>
    </row>
    <row r="45" spans="1:19" s="8" customFormat="1">
      <c r="A45" s="19" t="s">
        <v>90</v>
      </c>
      <c r="B45" s="10" t="s">
        <v>15</v>
      </c>
      <c r="C45" s="7" t="s">
        <v>8</v>
      </c>
      <c r="D45" s="28">
        <v>53194</v>
      </c>
      <c r="E45" s="40">
        <v>86.568913047016125</v>
      </c>
      <c r="F45" s="62">
        <v>54755</v>
      </c>
      <c r="G45" s="33">
        <v>54755</v>
      </c>
      <c r="H45" s="67">
        <v>35085.5</v>
      </c>
      <c r="I45" s="74">
        <f t="shared" si="1"/>
        <v>64.077253218884124</v>
      </c>
      <c r="J45" s="62">
        <v>57031</v>
      </c>
      <c r="K45" s="74">
        <f t="shared" si="2"/>
        <v>104.15669801844581</v>
      </c>
      <c r="L45" s="74">
        <f t="shared" si="3"/>
        <v>104.15669801844581</v>
      </c>
      <c r="M45" s="28">
        <v>58679</v>
      </c>
      <c r="N45" s="74">
        <f t="shared" si="4"/>
        <v>102.88965650260386</v>
      </c>
      <c r="O45" s="28">
        <v>63039</v>
      </c>
      <c r="P45" s="74">
        <f t="shared" si="5"/>
        <v>107.43025613933435</v>
      </c>
    </row>
    <row r="46" spans="1:19" ht="12.75" customHeight="1">
      <c r="A46" s="19" t="s">
        <v>52</v>
      </c>
      <c r="B46" s="10" t="s">
        <v>15</v>
      </c>
      <c r="C46" s="7" t="s">
        <v>10</v>
      </c>
      <c r="D46" s="28">
        <v>887923</v>
      </c>
      <c r="E46" s="40">
        <v>92.492557245149442</v>
      </c>
      <c r="F46" s="62">
        <v>890852</v>
      </c>
      <c r="G46" s="33">
        <v>890852</v>
      </c>
      <c r="H46" s="67">
        <v>631418.9</v>
      </c>
      <c r="I46" s="74">
        <f t="shared" si="1"/>
        <v>70.878091983853665</v>
      </c>
      <c r="J46" s="62">
        <v>998793</v>
      </c>
      <c r="K46" s="74">
        <f t="shared" si="2"/>
        <v>112.11660298231355</v>
      </c>
      <c r="L46" s="74">
        <f t="shared" si="3"/>
        <v>112.11660298231355</v>
      </c>
      <c r="M46" s="28">
        <v>1008736</v>
      </c>
      <c r="N46" s="74">
        <f t="shared" si="4"/>
        <v>100.99550157039546</v>
      </c>
      <c r="O46" s="28">
        <v>1038095</v>
      </c>
      <c r="P46" s="74">
        <f t="shared" si="5"/>
        <v>102.91047409827745</v>
      </c>
    </row>
    <row r="47" spans="1:19" ht="38.25">
      <c r="A47" s="19" t="s">
        <v>53</v>
      </c>
      <c r="B47" s="10" t="s">
        <v>15</v>
      </c>
      <c r="C47" s="7" t="s">
        <v>11</v>
      </c>
      <c r="D47" s="28">
        <v>44162</v>
      </c>
      <c r="E47" s="40">
        <v>86.080736019336101</v>
      </c>
      <c r="F47" s="62">
        <v>57415</v>
      </c>
      <c r="G47" s="33">
        <v>57415</v>
      </c>
      <c r="H47" s="67">
        <v>32533.5</v>
      </c>
      <c r="I47" s="74">
        <f t="shared" si="1"/>
        <v>56.663763824784468</v>
      </c>
      <c r="J47" s="62">
        <v>62072</v>
      </c>
      <c r="K47" s="74">
        <f t="shared" si="2"/>
        <v>108.11112078725073</v>
      </c>
      <c r="L47" s="74">
        <f t="shared" si="3"/>
        <v>108.11112078725073</v>
      </c>
      <c r="M47" s="28">
        <v>62493</v>
      </c>
      <c r="N47" s="74">
        <f t="shared" si="4"/>
        <v>100.67824461915195</v>
      </c>
      <c r="O47" s="28">
        <v>62849</v>
      </c>
      <c r="P47" s="74">
        <f t="shared" si="5"/>
        <v>100.56966380234587</v>
      </c>
    </row>
    <row r="48" spans="1:19">
      <c r="A48" s="19" t="s">
        <v>92</v>
      </c>
      <c r="B48" s="10" t="s">
        <v>15</v>
      </c>
      <c r="C48" s="7" t="s">
        <v>15</v>
      </c>
      <c r="D48" s="28">
        <v>186400</v>
      </c>
      <c r="E48" s="40">
        <v>97.279412148445033</v>
      </c>
      <c r="F48" s="62">
        <v>143113</v>
      </c>
      <c r="G48" s="33">
        <v>132329</v>
      </c>
      <c r="H48" s="67">
        <v>108615.3</v>
      </c>
      <c r="I48" s="74">
        <f t="shared" si="1"/>
        <v>82.079740646419154</v>
      </c>
      <c r="J48" s="62">
        <v>149721</v>
      </c>
      <c r="K48" s="74">
        <f t="shared" si="2"/>
        <v>104.61733036132286</v>
      </c>
      <c r="L48" s="74">
        <f t="shared" si="3"/>
        <v>113.14299964482464</v>
      </c>
      <c r="M48" s="28">
        <v>143130</v>
      </c>
      <c r="N48" s="74">
        <f t="shared" si="4"/>
        <v>95.597811930190147</v>
      </c>
      <c r="O48" s="28">
        <v>145323</v>
      </c>
      <c r="P48" s="74">
        <f t="shared" si="5"/>
        <v>101.53217354852232</v>
      </c>
    </row>
    <row r="49" spans="1:19" ht="25.5">
      <c r="A49" s="19" t="s">
        <v>54</v>
      </c>
      <c r="B49" s="10" t="s">
        <v>15</v>
      </c>
      <c r="C49" s="7" t="s">
        <v>36</v>
      </c>
      <c r="D49" s="28">
        <v>36472</v>
      </c>
      <c r="E49" s="40">
        <v>96.156076983917742</v>
      </c>
      <c r="F49" s="62">
        <v>34979</v>
      </c>
      <c r="G49" s="33">
        <v>34759</v>
      </c>
      <c r="H49" s="67">
        <v>26552.3</v>
      </c>
      <c r="I49" s="74">
        <f t="shared" si="1"/>
        <v>76.38971201703157</v>
      </c>
      <c r="J49" s="62">
        <v>38745</v>
      </c>
      <c r="K49" s="74">
        <f t="shared" si="2"/>
        <v>110.76645987592555</v>
      </c>
      <c r="L49" s="74">
        <f t="shared" si="3"/>
        <v>111.46753358842315</v>
      </c>
      <c r="M49" s="28">
        <v>40194</v>
      </c>
      <c r="N49" s="74">
        <f t="shared" si="4"/>
        <v>103.73983739837399</v>
      </c>
      <c r="O49" s="28">
        <v>41796</v>
      </c>
      <c r="P49" s="74">
        <f t="shared" si="5"/>
        <v>103.98566950291088</v>
      </c>
      <c r="Q49" s="8"/>
      <c r="R49" s="8"/>
      <c r="S49" s="8"/>
    </row>
    <row r="50" spans="1:19" ht="13.5" customHeight="1">
      <c r="A50" s="19" t="s">
        <v>55</v>
      </c>
      <c r="B50" s="10" t="s">
        <v>15</v>
      </c>
      <c r="C50" s="7" t="s">
        <v>25</v>
      </c>
      <c r="D50" s="28">
        <v>265433</v>
      </c>
      <c r="E50" s="40">
        <v>87.913554690734458</v>
      </c>
      <c r="F50" s="62">
        <v>309770</v>
      </c>
      <c r="G50" s="33">
        <v>323292</v>
      </c>
      <c r="H50" s="67">
        <v>183006.8</v>
      </c>
      <c r="I50" s="74">
        <f t="shared" si="1"/>
        <v>56.607277631367303</v>
      </c>
      <c r="J50" s="62">
        <v>328832</v>
      </c>
      <c r="K50" s="74">
        <f t="shared" si="2"/>
        <v>106.15359783064855</v>
      </c>
      <c r="L50" s="74">
        <f t="shared" si="3"/>
        <v>101.71362112270022</v>
      </c>
      <c r="M50" s="28">
        <v>334372</v>
      </c>
      <c r="N50" s="74">
        <f t="shared" si="4"/>
        <v>101.68475087582716</v>
      </c>
      <c r="O50" s="28">
        <v>340829</v>
      </c>
      <c r="P50" s="74">
        <f t="shared" si="5"/>
        <v>101.93108274616296</v>
      </c>
    </row>
    <row r="51" spans="1:19">
      <c r="A51" s="20" t="s">
        <v>56</v>
      </c>
      <c r="B51" s="9" t="s">
        <v>36</v>
      </c>
      <c r="C51" s="6"/>
      <c r="D51" s="29">
        <f>D52+D53</f>
        <v>751480</v>
      </c>
      <c r="E51" s="45">
        <v>86.262094520058909</v>
      </c>
      <c r="F51" s="29">
        <f t="shared" ref="F51:O51" si="12">F52+F53</f>
        <v>932327</v>
      </c>
      <c r="G51" s="29">
        <f t="shared" si="12"/>
        <v>928211</v>
      </c>
      <c r="H51" s="71">
        <f t="shared" si="12"/>
        <v>479579.8</v>
      </c>
      <c r="I51" s="69">
        <f t="shared" si="1"/>
        <v>51.667110172148355</v>
      </c>
      <c r="J51" s="59">
        <f t="shared" si="12"/>
        <v>756206</v>
      </c>
      <c r="K51" s="69">
        <f t="shared" si="2"/>
        <v>81.109524877001306</v>
      </c>
      <c r="L51" s="69">
        <f t="shared" si="3"/>
        <v>81.469191810913671</v>
      </c>
      <c r="M51" s="59">
        <f t="shared" si="12"/>
        <v>704375</v>
      </c>
      <c r="N51" s="69">
        <f t="shared" si="4"/>
        <v>93.145915266475001</v>
      </c>
      <c r="O51" s="59">
        <f t="shared" si="12"/>
        <v>694003</v>
      </c>
      <c r="P51" s="69">
        <f t="shared" si="5"/>
        <v>98.527488908606927</v>
      </c>
    </row>
    <row r="52" spans="1:19" s="8" customFormat="1">
      <c r="A52" s="19" t="s">
        <v>57</v>
      </c>
      <c r="B52" s="10" t="s">
        <v>36</v>
      </c>
      <c r="C52" s="7" t="s">
        <v>4</v>
      </c>
      <c r="D52" s="28">
        <v>696094</v>
      </c>
      <c r="E52" s="40">
        <v>85.917907638378878</v>
      </c>
      <c r="F52" s="62">
        <v>874784</v>
      </c>
      <c r="G52" s="33">
        <v>862584</v>
      </c>
      <c r="H52" s="67">
        <v>437802</v>
      </c>
      <c r="I52" s="74">
        <f t="shared" si="1"/>
        <v>50.754709106591356</v>
      </c>
      <c r="J52" s="62">
        <v>683693</v>
      </c>
      <c r="K52" s="74">
        <f t="shared" si="2"/>
        <v>78.155636134177115</v>
      </c>
      <c r="L52" s="74">
        <f t="shared" si="3"/>
        <v>79.261034287675173</v>
      </c>
      <c r="M52" s="28">
        <v>631189</v>
      </c>
      <c r="N52" s="74">
        <f t="shared" si="4"/>
        <v>92.320529828446396</v>
      </c>
      <c r="O52" s="28">
        <v>620004</v>
      </c>
      <c r="P52" s="74">
        <f t="shared" si="5"/>
        <v>98.227947571963384</v>
      </c>
      <c r="Q52" s="3"/>
      <c r="R52" s="3"/>
      <c r="S52" s="3"/>
    </row>
    <row r="53" spans="1:19" ht="25.5">
      <c r="A53" s="19" t="s">
        <v>58</v>
      </c>
      <c r="B53" s="10" t="s">
        <v>36</v>
      </c>
      <c r="C53" s="7" t="s">
        <v>10</v>
      </c>
      <c r="D53" s="28">
        <v>55386</v>
      </c>
      <c r="E53" s="40">
        <v>90.835438055564666</v>
      </c>
      <c r="F53" s="62">
        <v>57543</v>
      </c>
      <c r="G53" s="33">
        <v>65627</v>
      </c>
      <c r="H53" s="67">
        <v>41777.800000000003</v>
      </c>
      <c r="I53" s="74">
        <f t="shared" si="1"/>
        <v>63.6594694256937</v>
      </c>
      <c r="J53" s="62">
        <v>72513</v>
      </c>
      <c r="K53" s="74">
        <f t="shared" si="2"/>
        <v>126.0153276680048</v>
      </c>
      <c r="L53" s="74">
        <f t="shared" si="3"/>
        <v>110.4926326054825</v>
      </c>
      <c r="M53" s="28">
        <v>73186</v>
      </c>
      <c r="N53" s="74">
        <f t="shared" si="4"/>
        <v>100.92810944244481</v>
      </c>
      <c r="O53" s="28">
        <v>73999</v>
      </c>
      <c r="P53" s="74">
        <f t="shared" si="5"/>
        <v>101.11086819883585</v>
      </c>
    </row>
    <row r="54" spans="1:19">
      <c r="A54" s="20" t="s">
        <v>59</v>
      </c>
      <c r="B54" s="9" t="s">
        <v>25</v>
      </c>
      <c r="C54" s="6"/>
      <c r="D54" s="29">
        <f>D55+D56+D57+D58+D59+D60</f>
        <v>3457706</v>
      </c>
      <c r="E54" s="45">
        <v>86.288086465119349</v>
      </c>
      <c r="F54" s="29">
        <f t="shared" ref="F54:O54" si="13">F55+F56+F57+F58+F59+F60</f>
        <v>3658546</v>
      </c>
      <c r="G54" s="29">
        <f t="shared" si="13"/>
        <v>3758786</v>
      </c>
      <c r="H54" s="71">
        <f t="shared" si="13"/>
        <v>1724588.2999999998</v>
      </c>
      <c r="I54" s="69">
        <f t="shared" si="1"/>
        <v>45.881523981413139</v>
      </c>
      <c r="J54" s="59">
        <f t="shared" si="13"/>
        <v>2939939</v>
      </c>
      <c r="K54" s="69">
        <f t="shared" si="2"/>
        <v>80.35812587842274</v>
      </c>
      <c r="L54" s="69">
        <f t="shared" si="3"/>
        <v>78.215120520295642</v>
      </c>
      <c r="M54" s="59">
        <f t="shared" si="13"/>
        <v>2654161</v>
      </c>
      <c r="N54" s="69">
        <f t="shared" si="4"/>
        <v>90.279458179234339</v>
      </c>
      <c r="O54" s="59">
        <f t="shared" si="13"/>
        <v>2624653</v>
      </c>
      <c r="P54" s="69">
        <f t="shared" si="5"/>
        <v>98.888236244899986</v>
      </c>
    </row>
    <row r="55" spans="1:19" s="8" customFormat="1">
      <c r="A55" s="19" t="s">
        <v>60</v>
      </c>
      <c r="B55" s="10" t="s">
        <v>25</v>
      </c>
      <c r="C55" s="7" t="s">
        <v>4</v>
      </c>
      <c r="D55" s="28">
        <v>1090708</v>
      </c>
      <c r="E55" s="40">
        <v>89.563803580226633</v>
      </c>
      <c r="F55" s="62">
        <v>1053877</v>
      </c>
      <c r="G55" s="33">
        <v>1047687</v>
      </c>
      <c r="H55" s="67">
        <v>507876.7</v>
      </c>
      <c r="I55" s="74">
        <f t="shared" si="1"/>
        <v>48.475995216128482</v>
      </c>
      <c r="J55" s="62">
        <v>649294</v>
      </c>
      <c r="K55" s="74">
        <f t="shared" si="2"/>
        <v>61.610036085805078</v>
      </c>
      <c r="L55" s="74">
        <f t="shared" si="3"/>
        <v>61.974043774524255</v>
      </c>
      <c r="M55" s="28">
        <v>698230</v>
      </c>
      <c r="N55" s="74">
        <f t="shared" si="4"/>
        <v>107.53680151056379</v>
      </c>
      <c r="O55" s="28">
        <v>740856</v>
      </c>
      <c r="P55" s="74">
        <f t="shared" si="5"/>
        <v>106.104865159045</v>
      </c>
      <c r="Q55" s="3"/>
      <c r="R55" s="3"/>
      <c r="S55" s="3"/>
    </row>
    <row r="56" spans="1:19">
      <c r="A56" s="19" t="s">
        <v>61</v>
      </c>
      <c r="B56" s="10" t="s">
        <v>25</v>
      </c>
      <c r="C56" s="7" t="s">
        <v>6</v>
      </c>
      <c r="D56" s="28">
        <v>215847</v>
      </c>
      <c r="E56" s="40">
        <v>81.434489315465413</v>
      </c>
      <c r="F56" s="62">
        <v>397957</v>
      </c>
      <c r="G56" s="33">
        <v>405321</v>
      </c>
      <c r="H56" s="67">
        <v>189325</v>
      </c>
      <c r="I56" s="74">
        <f t="shared" si="1"/>
        <v>46.709891666111552</v>
      </c>
      <c r="J56" s="62">
        <v>381562</v>
      </c>
      <c r="K56" s="74">
        <f t="shared" si="2"/>
        <v>95.880208163193501</v>
      </c>
      <c r="L56" s="74">
        <f t="shared" si="3"/>
        <v>94.138226245370959</v>
      </c>
      <c r="M56" s="28">
        <v>813922</v>
      </c>
      <c r="N56" s="74">
        <f t="shared" si="4"/>
        <v>213.31317059874937</v>
      </c>
      <c r="O56" s="28">
        <v>813922</v>
      </c>
      <c r="P56" s="74">
        <f t="shared" si="5"/>
        <v>100</v>
      </c>
      <c r="Q56" s="8"/>
      <c r="R56" s="8"/>
      <c r="S56" s="8"/>
    </row>
    <row r="57" spans="1:19" ht="25.5">
      <c r="A57" s="19" t="s">
        <v>62</v>
      </c>
      <c r="B57" s="10" t="s">
        <v>25</v>
      </c>
      <c r="C57" s="7" t="s">
        <v>8</v>
      </c>
      <c r="D57" s="28">
        <v>10341</v>
      </c>
      <c r="E57" s="40">
        <v>83.895829952944993</v>
      </c>
      <c r="F57" s="62">
        <v>13757</v>
      </c>
      <c r="G57" s="33">
        <v>13757</v>
      </c>
      <c r="H57" s="67">
        <v>8327.2000000000007</v>
      </c>
      <c r="I57" s="74">
        <f t="shared" si="1"/>
        <v>60.530638947444949</v>
      </c>
      <c r="J57" s="62">
        <v>14969</v>
      </c>
      <c r="K57" s="74">
        <f t="shared" si="2"/>
        <v>108.81006033292142</v>
      </c>
      <c r="L57" s="74">
        <f t="shared" si="3"/>
        <v>108.81006033292142</v>
      </c>
      <c r="M57" s="28">
        <v>14969</v>
      </c>
      <c r="N57" s="74">
        <f t="shared" si="4"/>
        <v>100</v>
      </c>
      <c r="O57" s="28">
        <v>14969</v>
      </c>
      <c r="P57" s="74">
        <f t="shared" si="5"/>
        <v>100</v>
      </c>
    </row>
    <row r="58" spans="1:19">
      <c r="A58" s="19" t="s">
        <v>63</v>
      </c>
      <c r="B58" s="10" t="s">
        <v>25</v>
      </c>
      <c r="C58" s="7" t="s">
        <v>10</v>
      </c>
      <c r="D58" s="28">
        <v>182055</v>
      </c>
      <c r="E58" s="40">
        <v>98.892950845496571</v>
      </c>
      <c r="F58" s="62">
        <v>124660</v>
      </c>
      <c r="G58" s="33">
        <v>124660</v>
      </c>
      <c r="H58" s="67">
        <v>88948.3</v>
      </c>
      <c r="I58" s="74">
        <f t="shared" si="1"/>
        <v>71.352719396759198</v>
      </c>
      <c r="J58" s="62">
        <v>53932</v>
      </c>
      <c r="K58" s="74">
        <f t="shared" si="2"/>
        <v>43.26327611102198</v>
      </c>
      <c r="L58" s="74">
        <f t="shared" si="3"/>
        <v>43.26327611102198</v>
      </c>
      <c r="M58" s="28">
        <v>60569</v>
      </c>
      <c r="N58" s="74">
        <f t="shared" si="4"/>
        <v>112.3062374842394</v>
      </c>
      <c r="O58" s="28">
        <v>70110</v>
      </c>
      <c r="P58" s="74">
        <f t="shared" si="5"/>
        <v>115.75228252076144</v>
      </c>
    </row>
    <row r="59" spans="1:19" ht="38.25">
      <c r="A59" s="19" t="s">
        <v>64</v>
      </c>
      <c r="B59" s="10" t="s">
        <v>25</v>
      </c>
      <c r="C59" s="7" t="s">
        <v>13</v>
      </c>
      <c r="D59" s="28">
        <v>81046</v>
      </c>
      <c r="E59" s="40">
        <v>78.485793418682576</v>
      </c>
      <c r="F59" s="62">
        <v>266490</v>
      </c>
      <c r="G59" s="33">
        <v>216370</v>
      </c>
      <c r="H59" s="67">
        <v>56357.5</v>
      </c>
      <c r="I59" s="74">
        <f t="shared" si="1"/>
        <v>26.046817950732542</v>
      </c>
      <c r="J59" s="62">
        <v>249120</v>
      </c>
      <c r="K59" s="74">
        <f t="shared" si="2"/>
        <v>93.481931779804114</v>
      </c>
      <c r="L59" s="74">
        <f t="shared" si="3"/>
        <v>115.13610944215928</v>
      </c>
      <c r="M59" s="28">
        <v>122344</v>
      </c>
      <c r="N59" s="74">
        <f t="shared" si="4"/>
        <v>49.11046885035325</v>
      </c>
      <c r="O59" s="28">
        <v>126644</v>
      </c>
      <c r="P59" s="74">
        <f t="shared" si="5"/>
        <v>103.51467991891715</v>
      </c>
      <c r="Q59" s="8"/>
      <c r="R59" s="8"/>
      <c r="S59" s="8"/>
    </row>
    <row r="60" spans="1:19" ht="25.5">
      <c r="A60" s="19" t="s">
        <v>65</v>
      </c>
      <c r="B60" s="10" t="s">
        <v>25</v>
      </c>
      <c r="C60" s="7" t="s">
        <v>25</v>
      </c>
      <c r="D60" s="28">
        <v>1877709</v>
      </c>
      <c r="E60" s="40">
        <v>84.405527575846392</v>
      </c>
      <c r="F60" s="62">
        <v>1801805</v>
      </c>
      <c r="G60" s="33">
        <v>1950991</v>
      </c>
      <c r="H60" s="67">
        <v>873753.59999999998</v>
      </c>
      <c r="I60" s="74">
        <f t="shared" si="1"/>
        <v>44.785116897002602</v>
      </c>
      <c r="J60" s="62">
        <v>1591062</v>
      </c>
      <c r="K60" s="74">
        <f t="shared" si="2"/>
        <v>88.303784260782948</v>
      </c>
      <c r="L60" s="74">
        <f t="shared" si="3"/>
        <v>81.551478197490411</v>
      </c>
      <c r="M60" s="28">
        <v>944127</v>
      </c>
      <c r="N60" s="74">
        <f t="shared" si="4"/>
        <v>59.339422348092029</v>
      </c>
      <c r="O60" s="28">
        <v>858152</v>
      </c>
      <c r="P60" s="74">
        <f t="shared" si="5"/>
        <v>90.893703919070205</v>
      </c>
    </row>
    <row r="61" spans="1:19">
      <c r="A61" s="20" t="s">
        <v>66</v>
      </c>
      <c r="B61" s="9">
        <v>10</v>
      </c>
      <c r="C61" s="6"/>
      <c r="D61" s="29">
        <f>D62+D63+D64+D65+D66</f>
        <v>8503621</v>
      </c>
      <c r="E61" s="45">
        <v>96.180565570098281</v>
      </c>
      <c r="F61" s="29">
        <f t="shared" ref="F61:O61" si="14">F62+F63+F64+F65+F66</f>
        <v>8715383</v>
      </c>
      <c r="G61" s="29">
        <f t="shared" si="14"/>
        <v>8933804</v>
      </c>
      <c r="H61" s="71">
        <f t="shared" si="14"/>
        <v>6180464.8999999994</v>
      </c>
      <c r="I61" s="69">
        <f t="shared" si="1"/>
        <v>69.180663690405567</v>
      </c>
      <c r="J61" s="59">
        <f t="shared" si="14"/>
        <v>7679128</v>
      </c>
      <c r="K61" s="69">
        <f t="shared" si="2"/>
        <v>88.110046339902681</v>
      </c>
      <c r="L61" s="69">
        <f t="shared" si="3"/>
        <v>85.955859340545203</v>
      </c>
      <c r="M61" s="59">
        <f t="shared" si="14"/>
        <v>7915714</v>
      </c>
      <c r="N61" s="69">
        <f t="shared" si="4"/>
        <v>103.08089668514447</v>
      </c>
      <c r="O61" s="59">
        <f t="shared" si="14"/>
        <v>8144654</v>
      </c>
      <c r="P61" s="69">
        <f t="shared" si="5"/>
        <v>102.89222172503959</v>
      </c>
    </row>
    <row r="62" spans="1:19" s="8" customFormat="1">
      <c r="A62" s="19" t="s">
        <v>67</v>
      </c>
      <c r="B62" s="10">
        <v>10</v>
      </c>
      <c r="C62" s="7" t="s">
        <v>4</v>
      </c>
      <c r="D62" s="28">
        <v>119755</v>
      </c>
      <c r="E62" s="40">
        <v>97.305620332978521</v>
      </c>
      <c r="F62" s="62">
        <v>104047</v>
      </c>
      <c r="G62" s="33">
        <v>104047</v>
      </c>
      <c r="H62" s="67">
        <v>79248.800000000003</v>
      </c>
      <c r="I62" s="74">
        <f t="shared" si="1"/>
        <v>76.166347900468054</v>
      </c>
      <c r="J62" s="62">
        <v>90836</v>
      </c>
      <c r="K62" s="74">
        <f t="shared" si="2"/>
        <v>87.302853518121623</v>
      </c>
      <c r="L62" s="74">
        <f t="shared" si="3"/>
        <v>87.302853518121623</v>
      </c>
      <c r="M62" s="28">
        <v>94261</v>
      </c>
      <c r="N62" s="74">
        <f t="shared" si="4"/>
        <v>103.7705315073319</v>
      </c>
      <c r="O62" s="28">
        <v>97956</v>
      </c>
      <c r="P62" s="74">
        <f t="shared" si="5"/>
        <v>103.91996690041481</v>
      </c>
      <c r="Q62" s="3"/>
      <c r="R62" s="3"/>
      <c r="S62" s="3"/>
    </row>
    <row r="63" spans="1:19">
      <c r="A63" s="19" t="s">
        <v>68</v>
      </c>
      <c r="B63" s="10">
        <v>10</v>
      </c>
      <c r="C63" s="7" t="s">
        <v>6</v>
      </c>
      <c r="D63" s="28">
        <v>1001741</v>
      </c>
      <c r="E63" s="40">
        <v>98.240048171644816</v>
      </c>
      <c r="F63" s="62">
        <v>1141097</v>
      </c>
      <c r="G63" s="33">
        <v>1141871</v>
      </c>
      <c r="H63" s="67">
        <v>756993.3</v>
      </c>
      <c r="I63" s="74">
        <f t="shared" si="1"/>
        <v>66.294117286453556</v>
      </c>
      <c r="J63" s="62">
        <v>1071138</v>
      </c>
      <c r="K63" s="74">
        <f t="shared" si="2"/>
        <v>93.869145217277762</v>
      </c>
      <c r="L63" s="74">
        <f t="shared" si="3"/>
        <v>93.805517435857467</v>
      </c>
      <c r="M63" s="28">
        <v>1121177</v>
      </c>
      <c r="N63" s="74">
        <f t="shared" si="4"/>
        <v>104.6715735974263</v>
      </c>
      <c r="O63" s="28">
        <v>1169095</v>
      </c>
      <c r="P63" s="74">
        <f t="shared" si="5"/>
        <v>104.27390144464255</v>
      </c>
    </row>
    <row r="64" spans="1:19">
      <c r="A64" s="25" t="s">
        <v>69</v>
      </c>
      <c r="B64" s="10">
        <v>10</v>
      </c>
      <c r="C64" s="7" t="s">
        <v>8</v>
      </c>
      <c r="D64" s="28">
        <v>6452022</v>
      </c>
      <c r="E64" s="40">
        <v>96.239368509607502</v>
      </c>
      <c r="F64" s="62">
        <v>6434231</v>
      </c>
      <c r="G64" s="33">
        <v>6630315</v>
      </c>
      <c r="H64" s="67">
        <v>4770803</v>
      </c>
      <c r="I64" s="74">
        <f t="shared" si="1"/>
        <v>71.954394323648273</v>
      </c>
      <c r="J64" s="62">
        <v>5558601</v>
      </c>
      <c r="K64" s="74">
        <f t="shared" si="2"/>
        <v>86.391069888538354</v>
      </c>
      <c r="L64" s="74">
        <f t="shared" si="3"/>
        <v>83.836152580985981</v>
      </c>
      <c r="M64" s="28">
        <v>5724696</v>
      </c>
      <c r="N64" s="74">
        <f t="shared" si="4"/>
        <v>102.98807199869175</v>
      </c>
      <c r="O64" s="28">
        <v>5875351</v>
      </c>
      <c r="P64" s="74">
        <f t="shared" si="5"/>
        <v>102.63166812700622</v>
      </c>
    </row>
    <row r="65" spans="1:19">
      <c r="A65" s="19" t="s">
        <v>70</v>
      </c>
      <c r="B65" s="10" t="s">
        <v>39</v>
      </c>
      <c r="C65" s="7" t="s">
        <v>10</v>
      </c>
      <c r="D65" s="28">
        <v>872334</v>
      </c>
      <c r="E65" s="40">
        <v>94.260318201268134</v>
      </c>
      <c r="F65" s="62">
        <v>974364</v>
      </c>
      <c r="G65" s="33">
        <v>974364</v>
      </c>
      <c r="H65" s="67">
        <v>531628.69999999995</v>
      </c>
      <c r="I65" s="74">
        <f t="shared" si="1"/>
        <v>54.561611471688195</v>
      </c>
      <c r="J65" s="62">
        <v>869182</v>
      </c>
      <c r="K65" s="74">
        <f t="shared" si="2"/>
        <v>89.205060942317246</v>
      </c>
      <c r="L65" s="74">
        <f t="shared" si="3"/>
        <v>89.205060942317246</v>
      </c>
      <c r="M65" s="28">
        <v>892370</v>
      </c>
      <c r="N65" s="74">
        <f t="shared" si="4"/>
        <v>102.66779569756392</v>
      </c>
      <c r="O65" s="28">
        <v>918201</v>
      </c>
      <c r="P65" s="74">
        <f t="shared" si="5"/>
        <v>102.89465132176115</v>
      </c>
    </row>
    <row r="66" spans="1:19" ht="25.5" customHeight="1">
      <c r="A66" s="19" t="s">
        <v>71</v>
      </c>
      <c r="B66" s="10">
        <v>10</v>
      </c>
      <c r="C66" s="7" t="s">
        <v>13</v>
      </c>
      <c r="D66" s="28">
        <v>57769</v>
      </c>
      <c r="E66" s="40">
        <v>83.772966545338534</v>
      </c>
      <c r="F66" s="62">
        <v>61644</v>
      </c>
      <c r="G66" s="33">
        <v>83207</v>
      </c>
      <c r="H66" s="67">
        <v>41791.1</v>
      </c>
      <c r="I66" s="74">
        <f t="shared" si="1"/>
        <v>50.225461800088929</v>
      </c>
      <c r="J66" s="62">
        <v>89371</v>
      </c>
      <c r="K66" s="74">
        <f t="shared" si="2"/>
        <v>144.97923561092725</v>
      </c>
      <c r="L66" s="74">
        <f t="shared" si="3"/>
        <v>107.4080305743507</v>
      </c>
      <c r="M66" s="28">
        <v>83210</v>
      </c>
      <c r="N66" s="74">
        <f t="shared" si="4"/>
        <v>93.10626489577156</v>
      </c>
      <c r="O66" s="28">
        <v>84051</v>
      </c>
      <c r="P66" s="74">
        <f t="shared" si="5"/>
        <v>101.01069582982814</v>
      </c>
      <c r="Q66" s="8"/>
      <c r="R66" s="8"/>
      <c r="S66" s="8"/>
    </row>
    <row r="67" spans="1:19">
      <c r="A67" s="20" t="s">
        <v>72</v>
      </c>
      <c r="B67" s="10" t="s">
        <v>17</v>
      </c>
      <c r="C67" s="7"/>
      <c r="D67" s="30">
        <f>D68+D70+D71+D69</f>
        <v>408287</v>
      </c>
      <c r="E67" s="46">
        <v>86.671704810082517</v>
      </c>
      <c r="F67" s="30">
        <f t="shared" ref="F67:O67" si="15">F68+F70+F71+F69</f>
        <v>542517</v>
      </c>
      <c r="G67" s="30">
        <f t="shared" si="15"/>
        <v>544417</v>
      </c>
      <c r="H67" s="72">
        <f t="shared" si="15"/>
        <v>292670.50000000006</v>
      </c>
      <c r="I67" s="69">
        <f t="shared" si="1"/>
        <v>53.758515990499937</v>
      </c>
      <c r="J67" s="60">
        <f t="shared" si="15"/>
        <v>459765</v>
      </c>
      <c r="K67" s="69">
        <f t="shared" si="2"/>
        <v>84.746653100271516</v>
      </c>
      <c r="L67" s="69">
        <f t="shared" si="3"/>
        <v>84.450889667295471</v>
      </c>
      <c r="M67" s="60">
        <f t="shared" si="15"/>
        <v>429467</v>
      </c>
      <c r="N67" s="69">
        <f t="shared" si="4"/>
        <v>93.410111687492531</v>
      </c>
      <c r="O67" s="60">
        <f t="shared" si="15"/>
        <v>439252</v>
      </c>
      <c r="P67" s="69">
        <f t="shared" si="5"/>
        <v>102.27840555851789</v>
      </c>
    </row>
    <row r="68" spans="1:19">
      <c r="A68" s="19" t="s">
        <v>73</v>
      </c>
      <c r="B68" s="10" t="s">
        <v>17</v>
      </c>
      <c r="C68" s="7" t="s">
        <v>4</v>
      </c>
      <c r="D68" s="28">
        <v>334884</v>
      </c>
      <c r="E68" s="40">
        <v>88.984665421335549</v>
      </c>
      <c r="F68" s="62">
        <v>500787</v>
      </c>
      <c r="G68" s="33">
        <v>500787</v>
      </c>
      <c r="H68" s="67">
        <v>265195.2</v>
      </c>
      <c r="I68" s="74">
        <f t="shared" si="1"/>
        <v>52.955687747485463</v>
      </c>
      <c r="J68" s="62">
        <v>417561</v>
      </c>
      <c r="K68" s="74">
        <f t="shared" si="2"/>
        <v>83.380958371523221</v>
      </c>
      <c r="L68" s="74">
        <f t="shared" si="3"/>
        <v>83.380958371523221</v>
      </c>
      <c r="M68" s="28">
        <v>389534</v>
      </c>
      <c r="N68" s="74">
        <f t="shared" si="4"/>
        <v>93.287926793929515</v>
      </c>
      <c r="O68" s="28">
        <v>398769</v>
      </c>
      <c r="P68" s="74">
        <f t="shared" si="5"/>
        <v>102.37078149789235</v>
      </c>
    </row>
    <row r="69" spans="1:19">
      <c r="A69" s="19" t="s">
        <v>91</v>
      </c>
      <c r="B69" s="10" t="s">
        <v>17</v>
      </c>
      <c r="C69" s="7" t="s">
        <v>6</v>
      </c>
      <c r="D69" s="28">
        <v>33625</v>
      </c>
      <c r="E69" s="40">
        <v>68.137145636183106</v>
      </c>
      <c r="F69" s="62">
        <v>7573</v>
      </c>
      <c r="G69" s="33">
        <v>7573</v>
      </c>
      <c r="H69" s="67">
        <v>2530.4</v>
      </c>
      <c r="I69" s="74">
        <f t="shared" si="1"/>
        <v>33.413442493067478</v>
      </c>
      <c r="J69" s="62">
        <v>7600</v>
      </c>
      <c r="K69" s="74">
        <f t="shared" si="2"/>
        <v>100.35652977683877</v>
      </c>
      <c r="L69" s="74">
        <f t="shared" si="3"/>
        <v>100.35652977683877</v>
      </c>
      <c r="M69" s="28">
        <v>7600</v>
      </c>
      <c r="N69" s="74">
        <f t="shared" si="4"/>
        <v>100</v>
      </c>
      <c r="O69" s="28">
        <v>7600</v>
      </c>
      <c r="P69" s="74">
        <f t="shared" si="5"/>
        <v>100</v>
      </c>
    </row>
    <row r="70" spans="1:19">
      <c r="A70" s="26" t="s">
        <v>74</v>
      </c>
      <c r="B70" s="10" t="s">
        <v>17</v>
      </c>
      <c r="C70" s="7" t="s">
        <v>8</v>
      </c>
      <c r="D70" s="28">
        <v>15416</v>
      </c>
      <c r="E70" s="40">
        <v>96.986473733878583</v>
      </c>
      <c r="F70" s="62">
        <v>14795</v>
      </c>
      <c r="G70" s="33">
        <v>14795</v>
      </c>
      <c r="H70" s="67">
        <v>9685</v>
      </c>
      <c r="I70" s="74">
        <f t="shared" si="1"/>
        <v>65.461304494761748</v>
      </c>
      <c r="J70" s="62">
        <v>13860</v>
      </c>
      <c r="K70" s="74">
        <f t="shared" si="2"/>
        <v>93.680297397769522</v>
      </c>
      <c r="L70" s="74">
        <f t="shared" si="3"/>
        <v>93.680297397769522</v>
      </c>
      <c r="M70" s="28">
        <v>13860</v>
      </c>
      <c r="N70" s="74">
        <f t="shared" si="4"/>
        <v>100</v>
      </c>
      <c r="O70" s="28">
        <v>13860</v>
      </c>
      <c r="P70" s="74">
        <f t="shared" si="5"/>
        <v>100</v>
      </c>
    </row>
    <row r="71" spans="1:19" ht="25.5">
      <c r="A71" s="19" t="s">
        <v>75</v>
      </c>
      <c r="B71" s="10" t="s">
        <v>17</v>
      </c>
      <c r="C71" s="7" t="s">
        <v>11</v>
      </c>
      <c r="D71" s="28">
        <v>24362</v>
      </c>
      <c r="E71" s="40">
        <v>82.611054594777897</v>
      </c>
      <c r="F71" s="62">
        <v>19362</v>
      </c>
      <c r="G71" s="33">
        <v>21262</v>
      </c>
      <c r="H71" s="67">
        <v>15259.9</v>
      </c>
      <c r="I71" s="74">
        <f t="shared" si="1"/>
        <v>71.770764744614809</v>
      </c>
      <c r="J71" s="62">
        <v>20744</v>
      </c>
      <c r="K71" s="74">
        <f t="shared" si="2"/>
        <v>107.13769238715008</v>
      </c>
      <c r="L71" s="74">
        <f t="shared" si="3"/>
        <v>97.563728717900474</v>
      </c>
      <c r="M71" s="28">
        <v>18473</v>
      </c>
      <c r="N71" s="74">
        <f t="shared" si="4"/>
        <v>89.052256074045502</v>
      </c>
      <c r="O71" s="28">
        <v>19023</v>
      </c>
      <c r="P71" s="74">
        <f t="shared" si="5"/>
        <v>102.97731824825422</v>
      </c>
    </row>
    <row r="72" spans="1:19">
      <c r="A72" s="20" t="s">
        <v>76</v>
      </c>
      <c r="B72" s="10" t="s">
        <v>41</v>
      </c>
      <c r="C72" s="7"/>
      <c r="D72" s="29">
        <f>D73+D74</f>
        <v>141014</v>
      </c>
      <c r="E72" s="45">
        <v>94.865653969834369</v>
      </c>
      <c r="F72" s="29">
        <f t="shared" ref="F72:O72" si="16">F73+F74</f>
        <v>123392</v>
      </c>
      <c r="G72" s="29">
        <f t="shared" si="16"/>
        <v>123392</v>
      </c>
      <c r="H72" s="71">
        <f t="shared" si="16"/>
        <v>91111.3</v>
      </c>
      <c r="I72" s="69">
        <f t="shared" si="1"/>
        <v>73.838903656639005</v>
      </c>
      <c r="J72" s="59">
        <f t="shared" si="16"/>
        <v>126357</v>
      </c>
      <c r="K72" s="69">
        <f t="shared" si="2"/>
        <v>102.40291104771784</v>
      </c>
      <c r="L72" s="69">
        <f t="shared" si="3"/>
        <v>102.40291104771784</v>
      </c>
      <c r="M72" s="59">
        <f t="shared" si="16"/>
        <v>128270</v>
      </c>
      <c r="N72" s="69">
        <f t="shared" si="4"/>
        <v>101.51396440244704</v>
      </c>
      <c r="O72" s="59">
        <f t="shared" si="16"/>
        <v>132293</v>
      </c>
      <c r="P72" s="74">
        <f t="shared" si="5"/>
        <v>103.13635300537928</v>
      </c>
    </row>
    <row r="73" spans="1:19">
      <c r="A73" s="19" t="s">
        <v>77</v>
      </c>
      <c r="B73" s="10" t="s">
        <v>41</v>
      </c>
      <c r="C73" s="7" t="s">
        <v>4</v>
      </c>
      <c r="D73" s="28">
        <v>70440</v>
      </c>
      <c r="E73" s="40">
        <v>92.059177165560143</v>
      </c>
      <c r="F73" s="62">
        <v>62776</v>
      </c>
      <c r="G73" s="33">
        <v>62776</v>
      </c>
      <c r="H73" s="67">
        <v>46277.4</v>
      </c>
      <c r="I73" s="74">
        <f t="shared" ref="I73:I81" si="17">H73/G73%</f>
        <v>73.718299987256273</v>
      </c>
      <c r="J73" s="62">
        <v>59951</v>
      </c>
      <c r="K73" s="74">
        <f t="shared" ref="K73:K81" si="18">J73/F73%</f>
        <v>95.499872562762846</v>
      </c>
      <c r="L73" s="74">
        <f t="shared" ref="L73:L81" si="19">J73/G73%</f>
        <v>95.499872562762846</v>
      </c>
      <c r="M73" s="28">
        <v>61936</v>
      </c>
      <c r="N73" s="74">
        <f t="shared" ref="N73:N81" si="20">M73/J73%</f>
        <v>103.31103734716686</v>
      </c>
      <c r="O73" s="28">
        <v>64055</v>
      </c>
      <c r="P73" s="74">
        <f t="shared" ref="P73:P81" si="21">O73/M73%</f>
        <v>103.42127357272022</v>
      </c>
    </row>
    <row r="74" spans="1:19">
      <c r="A74" s="19" t="s">
        <v>78</v>
      </c>
      <c r="B74" s="10" t="s">
        <v>41</v>
      </c>
      <c r="C74" s="7" t="s">
        <v>6</v>
      </c>
      <c r="D74" s="28">
        <v>70574</v>
      </c>
      <c r="E74" s="40">
        <v>97.84278386247054</v>
      </c>
      <c r="F74" s="62">
        <v>60616</v>
      </c>
      <c r="G74" s="33">
        <v>60616</v>
      </c>
      <c r="H74" s="67">
        <v>44833.9</v>
      </c>
      <c r="I74" s="74">
        <f t="shared" si="17"/>
        <v>73.96380493599051</v>
      </c>
      <c r="J74" s="62">
        <v>66406</v>
      </c>
      <c r="K74" s="74">
        <f t="shared" si="18"/>
        <v>109.55193348290881</v>
      </c>
      <c r="L74" s="74">
        <f t="shared" si="19"/>
        <v>109.55193348290881</v>
      </c>
      <c r="M74" s="28">
        <v>66334</v>
      </c>
      <c r="N74" s="74">
        <f t="shared" si="20"/>
        <v>99.891576062404013</v>
      </c>
      <c r="O74" s="28">
        <v>68238</v>
      </c>
      <c r="P74" s="74">
        <f t="shared" si="21"/>
        <v>102.87032291132752</v>
      </c>
    </row>
    <row r="75" spans="1:19" s="8" customFormat="1" ht="25.5">
      <c r="A75" s="20" t="s">
        <v>79</v>
      </c>
      <c r="B75" s="9" t="s">
        <v>19</v>
      </c>
      <c r="C75" s="6"/>
      <c r="D75" s="29">
        <f>D76</f>
        <v>1053007</v>
      </c>
      <c r="E75" s="45">
        <v>99.998480565001913</v>
      </c>
      <c r="F75" s="29">
        <f t="shared" ref="F75:O75" si="22">F76</f>
        <v>973544</v>
      </c>
      <c r="G75" s="29">
        <f t="shared" si="22"/>
        <v>973544</v>
      </c>
      <c r="H75" s="71">
        <f t="shared" si="22"/>
        <v>646876.80000000005</v>
      </c>
      <c r="I75" s="69">
        <f t="shared" si="17"/>
        <v>66.445563836868189</v>
      </c>
      <c r="J75" s="59">
        <f t="shared" si="22"/>
        <v>826307</v>
      </c>
      <c r="K75" s="69">
        <f t="shared" si="18"/>
        <v>84.87618433270606</v>
      </c>
      <c r="L75" s="69">
        <f t="shared" si="19"/>
        <v>84.87618433270606</v>
      </c>
      <c r="M75" s="59">
        <f t="shared" si="22"/>
        <v>828258</v>
      </c>
      <c r="N75" s="69">
        <f t="shared" si="20"/>
        <v>100.23611079175174</v>
      </c>
      <c r="O75" s="59">
        <f t="shared" si="22"/>
        <v>641360</v>
      </c>
      <c r="P75" s="69">
        <f t="shared" si="21"/>
        <v>77.434808960492987</v>
      </c>
      <c r="Q75" s="3"/>
      <c r="R75" s="3"/>
      <c r="S75" s="3"/>
    </row>
    <row r="76" spans="1:19" ht="25.5">
      <c r="A76" s="19" t="s">
        <v>80</v>
      </c>
      <c r="B76" s="10" t="s">
        <v>19</v>
      </c>
      <c r="C76" s="7" t="s">
        <v>4</v>
      </c>
      <c r="D76" s="31">
        <v>1053007</v>
      </c>
      <c r="E76" s="42">
        <v>99.998480565001913</v>
      </c>
      <c r="F76" s="62">
        <v>973544</v>
      </c>
      <c r="G76" s="31">
        <v>973544</v>
      </c>
      <c r="H76" s="68">
        <v>646876.80000000005</v>
      </c>
      <c r="I76" s="74">
        <f t="shared" si="17"/>
        <v>66.445563836868189</v>
      </c>
      <c r="J76" s="62">
        <v>826307</v>
      </c>
      <c r="K76" s="74">
        <f t="shared" si="18"/>
        <v>84.87618433270606</v>
      </c>
      <c r="L76" s="74">
        <f t="shared" si="19"/>
        <v>84.87618433270606</v>
      </c>
      <c r="M76" s="28">
        <v>828258</v>
      </c>
      <c r="N76" s="74">
        <f t="shared" si="20"/>
        <v>100.23611079175174</v>
      </c>
      <c r="O76" s="28">
        <v>641360</v>
      </c>
      <c r="P76" s="74">
        <f t="shared" si="21"/>
        <v>77.434808960492987</v>
      </c>
    </row>
    <row r="77" spans="1:19" ht="38.25">
      <c r="A77" s="20" t="s">
        <v>93</v>
      </c>
      <c r="B77" s="9" t="s">
        <v>28</v>
      </c>
      <c r="C77" s="6"/>
      <c r="D77" s="24">
        <f>D78+D79+D80</f>
        <v>2203926</v>
      </c>
      <c r="E77" s="39">
        <v>84.367165677182172</v>
      </c>
      <c r="F77" s="24">
        <f t="shared" ref="F77:O77" si="23">F78+F79+F80</f>
        <v>1316489</v>
      </c>
      <c r="G77" s="24">
        <f t="shared" si="23"/>
        <v>1401423</v>
      </c>
      <c r="H77" s="66">
        <f t="shared" si="23"/>
        <v>1131683.3</v>
      </c>
      <c r="I77" s="69">
        <f t="shared" si="17"/>
        <v>80.752442338965466</v>
      </c>
      <c r="J77" s="54">
        <f t="shared" si="23"/>
        <v>1033235</v>
      </c>
      <c r="K77" s="69">
        <f t="shared" si="18"/>
        <v>78.484134694630953</v>
      </c>
      <c r="L77" s="69">
        <f t="shared" si="19"/>
        <v>73.727561200294275</v>
      </c>
      <c r="M77" s="54">
        <f t="shared" si="23"/>
        <v>1030900</v>
      </c>
      <c r="N77" s="69">
        <f t="shared" si="20"/>
        <v>99.77401075263613</v>
      </c>
      <c r="O77" s="54">
        <f t="shared" si="23"/>
        <v>877200</v>
      </c>
      <c r="P77" s="69">
        <f t="shared" si="21"/>
        <v>85.090697448831122</v>
      </c>
    </row>
    <row r="78" spans="1:19" s="8" customFormat="1" ht="51">
      <c r="A78" s="19" t="s">
        <v>81</v>
      </c>
      <c r="B78" s="10" t="s">
        <v>28</v>
      </c>
      <c r="C78" s="7" t="s">
        <v>4</v>
      </c>
      <c r="D78" s="28">
        <v>443051</v>
      </c>
      <c r="E78" s="40">
        <v>100</v>
      </c>
      <c r="F78" s="62">
        <v>551225</v>
      </c>
      <c r="G78" s="33">
        <v>551225</v>
      </c>
      <c r="H78" s="67">
        <v>443074.8</v>
      </c>
      <c r="I78" s="74">
        <f t="shared" si="17"/>
        <v>80.380026305047849</v>
      </c>
      <c r="J78" s="62">
        <v>255692</v>
      </c>
      <c r="K78" s="74">
        <f t="shared" si="18"/>
        <v>46.386139960995962</v>
      </c>
      <c r="L78" s="74">
        <f t="shared" si="19"/>
        <v>46.386139960995962</v>
      </c>
      <c r="M78" s="28">
        <v>253700</v>
      </c>
      <c r="N78" s="74">
        <f t="shared" si="20"/>
        <v>99.220937690659071</v>
      </c>
      <c r="O78" s="28">
        <v>100000</v>
      </c>
      <c r="P78" s="74">
        <f t="shared" si="21"/>
        <v>39.416633819471819</v>
      </c>
      <c r="Q78" s="3"/>
      <c r="R78" s="3"/>
      <c r="S78" s="3"/>
    </row>
    <row r="79" spans="1:19">
      <c r="A79" s="19" t="s">
        <v>82</v>
      </c>
      <c r="B79" s="10" t="s">
        <v>28</v>
      </c>
      <c r="C79" s="7" t="s">
        <v>6</v>
      </c>
      <c r="D79" s="28">
        <v>315053</v>
      </c>
      <c r="E79" s="40">
        <v>97.372918810828509</v>
      </c>
      <c r="F79" s="62">
        <v>300000</v>
      </c>
      <c r="G79" s="33">
        <v>382185</v>
      </c>
      <c r="H79" s="67">
        <v>323191.8</v>
      </c>
      <c r="I79" s="74">
        <f t="shared" si="17"/>
        <v>84.564229365359708</v>
      </c>
      <c r="J79" s="62">
        <v>415000</v>
      </c>
      <c r="K79" s="74">
        <f t="shared" si="18"/>
        <v>138.33333333333334</v>
      </c>
      <c r="L79" s="74">
        <f t="shared" si="19"/>
        <v>108.58615591925377</v>
      </c>
      <c r="M79" s="28">
        <v>415000</v>
      </c>
      <c r="N79" s="74">
        <f t="shared" si="20"/>
        <v>100</v>
      </c>
      <c r="O79" s="28">
        <v>415000</v>
      </c>
      <c r="P79" s="74">
        <f t="shared" si="21"/>
        <v>100</v>
      </c>
      <c r="Q79" s="8"/>
      <c r="R79" s="8"/>
      <c r="S79" s="8"/>
    </row>
    <row r="80" spans="1:19" ht="25.5">
      <c r="A80" s="19" t="s">
        <v>83</v>
      </c>
      <c r="B80" s="10" t="s">
        <v>28</v>
      </c>
      <c r="C80" s="7" t="s">
        <v>8</v>
      </c>
      <c r="D80" s="28">
        <v>1445822</v>
      </c>
      <c r="E80" s="40">
        <v>78.334658034706621</v>
      </c>
      <c r="F80" s="62">
        <v>465264</v>
      </c>
      <c r="G80" s="33">
        <v>468013</v>
      </c>
      <c r="H80" s="67">
        <v>365416.7</v>
      </c>
      <c r="I80" s="74">
        <f t="shared" si="17"/>
        <v>78.078322610696716</v>
      </c>
      <c r="J80" s="62">
        <v>362543</v>
      </c>
      <c r="K80" s="74">
        <f t="shared" si="18"/>
        <v>77.921996973761125</v>
      </c>
      <c r="L80" s="74">
        <f t="shared" si="19"/>
        <v>77.464301205308402</v>
      </c>
      <c r="M80" s="28">
        <v>362200</v>
      </c>
      <c r="N80" s="74">
        <f t="shared" si="20"/>
        <v>99.905390532985052</v>
      </c>
      <c r="O80" s="28">
        <v>362200</v>
      </c>
      <c r="P80" s="74">
        <f t="shared" si="21"/>
        <v>100</v>
      </c>
    </row>
    <row r="81" spans="1:21">
      <c r="A81" s="27" t="s">
        <v>84</v>
      </c>
      <c r="B81" s="9"/>
      <c r="C81" s="6"/>
      <c r="D81" s="29">
        <f>D8+D17+D19+D24+D34+D39+D42+D51+D54+D61+D67+D72+D75+D77</f>
        <v>31959559</v>
      </c>
      <c r="E81" s="45">
        <v>90.907996822613583</v>
      </c>
      <c r="F81" s="29">
        <f t="shared" ref="F81:O81" si="24">F8+F17+F19+F24+F34+F39+F42+F51+F54+F61+F67+F72+F75+F77</f>
        <v>32783209</v>
      </c>
      <c r="G81" s="29">
        <f t="shared" si="24"/>
        <v>33424371</v>
      </c>
      <c r="H81" s="71">
        <f t="shared" si="24"/>
        <v>20707243.010000002</v>
      </c>
      <c r="I81" s="69">
        <f t="shared" si="17"/>
        <v>61.952528620508673</v>
      </c>
      <c r="J81" s="59">
        <f t="shared" si="24"/>
        <v>28520838</v>
      </c>
      <c r="K81" s="69">
        <f t="shared" si="18"/>
        <v>86.998310629078432</v>
      </c>
      <c r="L81" s="69">
        <f t="shared" si="19"/>
        <v>85.32946812970691</v>
      </c>
      <c r="M81" s="59">
        <f t="shared" si="24"/>
        <v>29049683</v>
      </c>
      <c r="N81" s="69">
        <f t="shared" si="20"/>
        <v>101.85424074846608</v>
      </c>
      <c r="O81" s="59">
        <f t="shared" si="24"/>
        <v>29986037</v>
      </c>
      <c r="P81" s="69">
        <f t="shared" si="21"/>
        <v>103.22328474290063</v>
      </c>
    </row>
    <row r="82" spans="1:21" s="8" customFormat="1">
      <c r="A82" s="1"/>
      <c r="B82" s="2"/>
      <c r="C82" s="2"/>
      <c r="D82" s="4"/>
      <c r="E82" s="37"/>
      <c r="F82" s="4"/>
      <c r="G82" s="4"/>
      <c r="H82" s="65"/>
      <c r="I82" s="37"/>
      <c r="J82" s="37"/>
      <c r="K82" s="37"/>
      <c r="L82" s="37"/>
      <c r="M82" s="61"/>
      <c r="N82" s="61"/>
      <c r="O82" s="61"/>
      <c r="P82" s="61"/>
    </row>
    <row r="83" spans="1:21">
      <c r="D83" s="11"/>
      <c r="E83" s="47"/>
      <c r="F83" s="11"/>
      <c r="G83" s="11"/>
      <c r="H83" s="73"/>
    </row>
    <row r="86" spans="1:21">
      <c r="Q86" s="8"/>
      <c r="R86" s="8"/>
      <c r="S86" s="8"/>
      <c r="T86" s="8"/>
      <c r="U86" s="8"/>
    </row>
  </sheetData>
  <mergeCells count="9">
    <mergeCell ref="K1:P1"/>
    <mergeCell ref="J5:P5"/>
    <mergeCell ref="F5:I5"/>
    <mergeCell ref="A3:P3"/>
    <mergeCell ref="C5:C6"/>
    <mergeCell ref="B5:B6"/>
    <mergeCell ref="O4:P4"/>
    <mergeCell ref="A5:A6"/>
    <mergeCell ref="D5:E5"/>
  </mergeCells>
  <pageMargins left="0.35433070866141736" right="0.23622047244094491" top="0.39370078740157483" bottom="0.31496062992125984" header="0.11811023622047245" footer="0.27559055118110237"/>
  <pageSetup paperSize="9" scale="98" firstPageNumber="110" orientation="landscape" useFirstPageNumber="1" r:id="rId1"/>
  <headerFooter scaleWithDoc="0" alignWithMargins="0">
    <oddHeader>&amp;C&amp;"Times New Roman,обычный"&amp;11&amp;P</oddHeader>
  </headerFooter>
  <rowBreaks count="1" manualBreakCount="1">
    <brk id="4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mswork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kazak</dc:creator>
  <cp:lastModifiedBy>podkina_sv</cp:lastModifiedBy>
  <cp:lastPrinted>2019-11-18T04:02:03Z</cp:lastPrinted>
  <dcterms:created xsi:type="dcterms:W3CDTF">2017-08-23T08:00:47Z</dcterms:created>
  <dcterms:modified xsi:type="dcterms:W3CDTF">2019-11-18T04:02:53Z</dcterms:modified>
</cp:coreProperties>
</file>