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05" yWindow="525" windowWidth="19440" windowHeight="11640"/>
  </bookViews>
  <sheets>
    <sheet name="Лист1" sheetId="1" r:id="rId1"/>
  </sheets>
  <definedNames>
    <definedName name="_xlnm.Print_Titles" localSheetId="0">Лист1!$5:$9</definedName>
  </definedNames>
  <calcPr calcId="125725"/>
</workbook>
</file>

<file path=xl/calcChain.xml><?xml version="1.0" encoding="utf-8"?>
<calcChain xmlns="http://schemas.openxmlformats.org/spreadsheetml/2006/main">
  <c r="H63" i="1"/>
  <c r="I63"/>
  <c r="J63"/>
  <c r="K63"/>
  <c r="H57"/>
  <c r="I57"/>
  <c r="J57"/>
  <c r="K57"/>
  <c r="B47"/>
  <c r="B44"/>
  <c r="B41"/>
  <c r="B37"/>
  <c r="B31"/>
  <c r="B27"/>
  <c r="B24"/>
  <c r="B17"/>
  <c r="B20"/>
  <c r="J13"/>
  <c r="K13"/>
  <c r="J14"/>
  <c r="K14"/>
  <c r="J16"/>
  <c r="K16"/>
  <c r="J18"/>
  <c r="K18"/>
  <c r="J19"/>
  <c r="K19"/>
  <c r="J21"/>
  <c r="K21"/>
  <c r="J22"/>
  <c r="K22"/>
  <c r="J23"/>
  <c r="K23"/>
  <c r="J25"/>
  <c r="K25"/>
  <c r="J26"/>
  <c r="K26"/>
  <c r="J28"/>
  <c r="K28"/>
  <c r="J29"/>
  <c r="K29"/>
  <c r="J30"/>
  <c r="N30" s="1"/>
  <c r="K30"/>
  <c r="O30" s="1"/>
  <c r="J32"/>
  <c r="K32"/>
  <c r="J33"/>
  <c r="K33"/>
  <c r="J34"/>
  <c r="K34"/>
  <c r="J35"/>
  <c r="K35"/>
  <c r="J36"/>
  <c r="K36"/>
  <c r="J38"/>
  <c r="K38"/>
  <c r="J39"/>
  <c r="K39"/>
  <c r="J40"/>
  <c r="K40"/>
  <c r="J42"/>
  <c r="K42"/>
  <c r="J43"/>
  <c r="K43"/>
  <c r="J45"/>
  <c r="K45"/>
  <c r="J46"/>
  <c r="K46"/>
  <c r="J48"/>
  <c r="K48"/>
  <c r="J49"/>
  <c r="K49"/>
  <c r="K50"/>
  <c r="J51"/>
  <c r="K51"/>
  <c r="J52"/>
  <c r="K52"/>
  <c r="J56"/>
  <c r="K56"/>
  <c r="J58"/>
  <c r="K58"/>
  <c r="J59"/>
  <c r="K59"/>
  <c r="J60"/>
  <c r="K60"/>
  <c r="J61"/>
  <c r="K61"/>
  <c r="J62"/>
  <c r="K62"/>
  <c r="J64"/>
  <c r="K64"/>
  <c r="J65"/>
  <c r="K65"/>
  <c r="J66"/>
  <c r="K66"/>
  <c r="J67"/>
  <c r="K67"/>
  <c r="D12" l="1"/>
  <c r="D15"/>
  <c r="D17"/>
  <c r="D20"/>
  <c r="D24"/>
  <c r="D27"/>
  <c r="D31"/>
  <c r="D37"/>
  <c r="D41"/>
  <c r="D44"/>
  <c r="D47"/>
  <c r="D53"/>
  <c r="D55"/>
  <c r="H67"/>
  <c r="H66"/>
  <c r="H65"/>
  <c r="H64"/>
  <c r="H62"/>
  <c r="L62" s="1"/>
  <c r="H61"/>
  <c r="L61" s="1"/>
  <c r="H60"/>
  <c r="L60" s="1"/>
  <c r="H59"/>
  <c r="H58"/>
  <c r="L58" s="1"/>
  <c r="H56"/>
  <c r="L56" s="1"/>
  <c r="H52"/>
  <c r="L52" s="1"/>
  <c r="H51"/>
  <c r="H49"/>
  <c r="L49" s="1"/>
  <c r="H48"/>
  <c r="L48" s="1"/>
  <c r="H46"/>
  <c r="L46" s="1"/>
  <c r="H45"/>
  <c r="L45" s="1"/>
  <c r="H43"/>
  <c r="L43" s="1"/>
  <c r="H42"/>
  <c r="L42" s="1"/>
  <c r="H40"/>
  <c r="L40" s="1"/>
  <c r="H39"/>
  <c r="L39" s="1"/>
  <c r="H38"/>
  <c r="L38" s="1"/>
  <c r="H36"/>
  <c r="L36" s="1"/>
  <c r="H35"/>
  <c r="L35" s="1"/>
  <c r="H34"/>
  <c r="L34" s="1"/>
  <c r="H33"/>
  <c r="L33" s="1"/>
  <c r="H32"/>
  <c r="L32" s="1"/>
  <c r="H30"/>
  <c r="H29"/>
  <c r="L29" s="1"/>
  <c r="H28"/>
  <c r="L28" s="1"/>
  <c r="H26"/>
  <c r="L26" s="1"/>
  <c r="H25"/>
  <c r="L25" s="1"/>
  <c r="H23"/>
  <c r="L23" s="1"/>
  <c r="H22"/>
  <c r="L22" s="1"/>
  <c r="H21"/>
  <c r="L21" s="1"/>
  <c r="H19"/>
  <c r="H18"/>
  <c r="L18" s="1"/>
  <c r="H16"/>
  <c r="L16" s="1"/>
  <c r="H14"/>
  <c r="L14" s="1"/>
  <c r="H13"/>
  <c r="L13" s="1"/>
  <c r="B53"/>
  <c r="B55"/>
  <c r="B12"/>
  <c r="B11" s="1"/>
  <c r="D11" l="1"/>
  <c r="D10" s="1"/>
  <c r="B10"/>
  <c r="E50" l="1"/>
  <c r="I59"/>
  <c r="G44"/>
  <c r="F44"/>
  <c r="E55"/>
  <c r="E24"/>
  <c r="H24" s="1"/>
  <c r="L24" s="1"/>
  <c r="E44"/>
  <c r="H44" s="1"/>
  <c r="L44" s="1"/>
  <c r="E17"/>
  <c r="H17" s="1"/>
  <c r="L17" s="1"/>
  <c r="E15"/>
  <c r="H15" s="1"/>
  <c r="L15" s="1"/>
  <c r="G55"/>
  <c r="F55"/>
  <c r="E31"/>
  <c r="H31" s="1"/>
  <c r="L31" s="1"/>
  <c r="F31"/>
  <c r="C55"/>
  <c r="C50"/>
  <c r="J44" l="1"/>
  <c r="J31"/>
  <c r="G54"/>
  <c r="K55"/>
  <c r="F54"/>
  <c r="J55"/>
  <c r="K44"/>
  <c r="H50"/>
  <c r="L50" s="1"/>
  <c r="J50"/>
  <c r="E54"/>
  <c r="H54" s="1"/>
  <c r="L54" s="1"/>
  <c r="H55"/>
  <c r="L55" s="1"/>
  <c r="I58"/>
  <c r="M58" s="1"/>
  <c r="I46"/>
  <c r="M46" s="1"/>
  <c r="I30"/>
  <c r="M30" s="1"/>
  <c r="I21"/>
  <c r="I22"/>
  <c r="I23"/>
  <c r="I25"/>
  <c r="I26"/>
  <c r="I19"/>
  <c r="I51"/>
  <c r="F15"/>
  <c r="J15" s="1"/>
  <c r="C12"/>
  <c r="C15"/>
  <c r="C17"/>
  <c r="C20"/>
  <c r="C24"/>
  <c r="C27"/>
  <c r="C31"/>
  <c r="C37"/>
  <c r="C41"/>
  <c r="C44"/>
  <c r="C47"/>
  <c r="C54"/>
  <c r="C53" s="1"/>
  <c r="G47"/>
  <c r="F47"/>
  <c r="G41"/>
  <c r="F41"/>
  <c r="G37"/>
  <c r="F37"/>
  <c r="G27"/>
  <c r="F27"/>
  <c r="G24"/>
  <c r="F24"/>
  <c r="J24" s="1"/>
  <c r="G20"/>
  <c r="F20"/>
  <c r="G17"/>
  <c r="F17"/>
  <c r="J17" s="1"/>
  <c r="G15"/>
  <c r="G12"/>
  <c r="F12"/>
  <c r="E47"/>
  <c r="H47" s="1"/>
  <c r="L47" s="1"/>
  <c r="E41"/>
  <c r="H41" s="1"/>
  <c r="L41" s="1"/>
  <c r="E37"/>
  <c r="H37" s="1"/>
  <c r="L37" s="1"/>
  <c r="E27"/>
  <c r="H27" s="1"/>
  <c r="L27" s="1"/>
  <c r="E20"/>
  <c r="H20" s="1"/>
  <c r="L20" s="1"/>
  <c r="E12"/>
  <c r="H12" s="1"/>
  <c r="L12" s="1"/>
  <c r="J54" l="1"/>
  <c r="J37"/>
  <c r="J47"/>
  <c r="K15"/>
  <c r="K20"/>
  <c r="K27"/>
  <c r="K41"/>
  <c r="K54"/>
  <c r="K12"/>
  <c r="J20"/>
  <c r="J27"/>
  <c r="J41"/>
  <c r="K17"/>
  <c r="K24"/>
  <c r="K37"/>
  <c r="K47"/>
  <c r="J12"/>
  <c r="I24"/>
  <c r="I20"/>
  <c r="I27"/>
  <c r="C11"/>
  <c r="E53" l="1"/>
  <c r="H53" s="1"/>
  <c r="L53" s="1"/>
  <c r="F11"/>
  <c r="E11"/>
  <c r="H11" s="1"/>
  <c r="L11" s="1"/>
  <c r="J11" l="1"/>
  <c r="F53"/>
  <c r="J53" s="1"/>
  <c r="G53"/>
  <c r="E10"/>
  <c r="H10" s="1"/>
  <c r="L10" s="1"/>
  <c r="C10"/>
  <c r="I67"/>
  <c r="K53" l="1"/>
  <c r="F10"/>
  <c r="I10"/>
  <c r="M10" s="1"/>
  <c r="J10" l="1"/>
  <c r="N10" s="1"/>
  <c r="I66"/>
  <c r="I65"/>
  <c r="M65" s="1"/>
  <c r="I64"/>
  <c r="I62"/>
  <c r="M62" s="1"/>
  <c r="I61"/>
  <c r="M61" s="1"/>
  <c r="I60"/>
  <c r="M60" s="1"/>
  <c r="O56"/>
  <c r="N56"/>
  <c r="I56"/>
  <c r="M56" s="1"/>
  <c r="O55"/>
  <c r="N55"/>
  <c r="I55"/>
  <c r="M55" s="1"/>
  <c r="O54"/>
  <c r="N54"/>
  <c r="I54"/>
  <c r="M54" s="1"/>
  <c r="O53"/>
  <c r="N53"/>
  <c r="I53"/>
  <c r="M53" s="1"/>
  <c r="O52"/>
  <c r="N52"/>
  <c r="I52"/>
  <c r="M52" s="1"/>
  <c r="O50"/>
  <c r="N50"/>
  <c r="I50"/>
  <c r="M50" s="1"/>
  <c r="O49"/>
  <c r="N49"/>
  <c r="I49"/>
  <c r="M49" s="1"/>
  <c r="O48"/>
  <c r="N48"/>
  <c r="I48"/>
  <c r="M48" s="1"/>
  <c r="O47"/>
  <c r="N47"/>
  <c r="I47"/>
  <c r="M47" s="1"/>
  <c r="O45"/>
  <c r="N45"/>
  <c r="I45"/>
  <c r="M45" s="1"/>
  <c r="O44"/>
  <c r="N44"/>
  <c r="I44"/>
  <c r="M44" s="1"/>
  <c r="O43"/>
  <c r="N43"/>
  <c r="I43"/>
  <c r="M43" s="1"/>
  <c r="O42"/>
  <c r="N42"/>
  <c r="I42"/>
  <c r="M42" s="1"/>
  <c r="O41"/>
  <c r="N41"/>
  <c r="I41"/>
  <c r="M41" s="1"/>
  <c r="O40"/>
  <c r="N40"/>
  <c r="I40"/>
  <c r="M40" s="1"/>
  <c r="O39"/>
  <c r="N39"/>
  <c r="I39"/>
  <c r="M39" s="1"/>
  <c r="O38"/>
  <c r="N38"/>
  <c r="I38"/>
  <c r="M38" s="1"/>
  <c r="O37"/>
  <c r="N37"/>
  <c r="I37"/>
  <c r="M37" s="1"/>
  <c r="O36"/>
  <c r="N36"/>
  <c r="I36"/>
  <c r="M36" s="1"/>
  <c r="O35"/>
  <c r="N35"/>
  <c r="I35"/>
  <c r="M35" s="1"/>
  <c r="O34"/>
  <c r="N34"/>
  <c r="I34"/>
  <c r="M34" s="1"/>
  <c r="O33"/>
  <c r="N33"/>
  <c r="I33"/>
  <c r="M33" s="1"/>
  <c r="O32"/>
  <c r="N32"/>
  <c r="I32"/>
  <c r="N31"/>
  <c r="I31"/>
  <c r="M31" s="1"/>
  <c r="O29"/>
  <c r="N29"/>
  <c r="I29"/>
  <c r="M29" s="1"/>
  <c r="O28"/>
  <c r="N28"/>
  <c r="I28"/>
  <c r="M28" s="1"/>
  <c r="O27"/>
  <c r="N27"/>
  <c r="M27"/>
  <c r="O26"/>
  <c r="N26"/>
  <c r="M26"/>
  <c r="O25"/>
  <c r="N25"/>
  <c r="M25"/>
  <c r="O24"/>
  <c r="N24"/>
  <c r="M24"/>
  <c r="O23"/>
  <c r="N23"/>
  <c r="M23"/>
  <c r="O22"/>
  <c r="N22"/>
  <c r="M22"/>
  <c r="O21"/>
  <c r="N21"/>
  <c r="M21"/>
  <c r="O20"/>
  <c r="N20"/>
  <c r="M20"/>
  <c r="O18"/>
  <c r="N18"/>
  <c r="I18"/>
  <c r="M18" s="1"/>
  <c r="O17"/>
  <c r="N17"/>
  <c r="I17"/>
  <c r="M17" s="1"/>
  <c r="O16"/>
  <c r="N16"/>
  <c r="I16"/>
  <c r="M16" s="1"/>
  <c r="O15"/>
  <c r="N15"/>
  <c r="I15"/>
  <c r="M15" s="1"/>
  <c r="O14"/>
  <c r="N14"/>
  <c r="I14"/>
  <c r="M14" s="1"/>
  <c r="O13"/>
  <c r="N13"/>
  <c r="I13"/>
  <c r="M13" s="1"/>
  <c r="O12"/>
  <c r="N12"/>
  <c r="I12"/>
  <c r="M12" s="1"/>
  <c r="N11"/>
  <c r="I11"/>
  <c r="M11" s="1"/>
  <c r="M32" l="1"/>
  <c r="G31"/>
  <c r="K31" l="1"/>
  <c r="O31" s="1"/>
  <c r="G11"/>
  <c r="K11" l="1"/>
  <c r="O11" s="1"/>
  <c r="G10"/>
  <c r="K10" l="1"/>
  <c r="O10" s="1"/>
</calcChain>
</file>

<file path=xl/sharedStrings.xml><?xml version="1.0" encoding="utf-8"?>
<sst xmlns="http://schemas.openxmlformats.org/spreadsheetml/2006/main" count="132" uniqueCount="79">
  <si>
    <t xml:space="preserve">                                                                          </t>
  </si>
  <si>
    <t>тыс. рублей</t>
  </si>
  <si>
    <t xml:space="preserve">НАЛОГОВЫЕ И НЕНАЛОГОВЫЕ ДОХОДЫ                         </t>
  </si>
  <si>
    <t xml:space="preserve">НАЛОГИ НА ПРИБЫЛЬ, ДОХОДЫ      </t>
  </si>
  <si>
    <t xml:space="preserve">Налог на прибыль организаций   </t>
  </si>
  <si>
    <t xml:space="preserve">Налог на доходы физических лиц </t>
  </si>
  <si>
    <t xml:space="preserve">НАЛОГИ НА ТОВАРЫ (РАБОТЫ, УСЛУГИ), РЕАЛИЗУЕМЫЕ НА ТЕРРИТОРИИ РОССИЙСКОЙ ФЕДЕРАЦИИ   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</si>
  <si>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</si>
  <si>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  </t>
  </si>
  <si>
    <t>Налог, взимаемый в связи с применением упрощенной системы налогообложения</t>
  </si>
  <si>
    <t xml:space="preserve">НАЛОГИ НА ИМУЩЕСТВО            </t>
  </si>
  <si>
    <t xml:space="preserve">Налог на имущество организаций 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</si>
  <si>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</si>
  <si>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</si>
  <si>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</si>
  <si>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Налог на добычу полезных ископаемых  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</si>
  <si>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</si>
  <si>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</si>
  <si>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</si>
  <si>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</si>
  <si>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</si>
  <si>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акциям, принадлежащим Российской Федерации, субъектам Российской Федерации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</si>
  <si>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</si>
  <si>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</si>
  <si>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</si>
  <si>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</si>
  <si>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ПРИРОДНЫМИ РЕСУРСАМИ          </t>
  </si>
  <si>
    <t xml:space="preserve">Плата за негативное воздействие на окружающую среду  </t>
  </si>
  <si>
    <t>Платежи при пользовании недрами</t>
  </si>
  <si>
    <t>Плата за использование лесов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</si>
  <si>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</si>
  <si>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</si>
  <si>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</si>
  <si>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 xml:space="preserve">ДОХОДЫ ОТ ПРОДАЖИ МАТЕРИАЛЬНЫХ И НЕМАТЕРИАЛЬНЫХ АКТИВОВ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</si>
  <si>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</si>
  <si>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</si>
  <si>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</si>
  <si>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ШТРАФЫ, САНКЦИИ, ВОЗМЕЩЕНИЕ  УЩЕРБА  </t>
  </si>
  <si>
    <t xml:space="preserve">ПРОЧИЕ НЕНАЛОГОВЫЕ ДОХОДЫ      </t>
  </si>
  <si>
    <t xml:space="preserve">Прочие неналоговые доходы      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</si>
  <si>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</si>
  <si>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    </t>
  </si>
  <si>
    <t>Дотации бюджетам субъектов Российской Федерации на выравнивание бюджетной обеспеченности</t>
  </si>
  <si>
    <t>Дотации бюджетам субъектов Российской Федерации на поддержку мер по обеспечению сбалансированности бюджетов</t>
  </si>
  <si>
    <t xml:space="preserve">СУБСИДИИ БЮДЖЕТАМ БЮДЖЕТНОЙ СИСТЕМЫ РОССИЙСКОЙ ФЕДЕРАЦИИ (МЕЖБЮДЖЕТНЫЕ СУБСИДИИ) </t>
  </si>
  <si>
    <t>ИНЫЕ МЕЖБЮДЖЕТНЫЕ ТРАНСФЕРТЫ</t>
  </si>
  <si>
    <t xml:space="preserve">БЕЗВОЗМЕЗДНЫЕ ПОСТУПЛЕНИЯ ОТ ГОСУДАРСТВЕННЫХ (МУНИЦИПАЛЬНЫХ) ОРГАНИЗАЦИЙ      </t>
  </si>
  <si>
    <t xml:space="preserve">ПРОЧИЕ БЕЗВОЗМЕЗДНЫЕ ПОСТУПЛЕНИЯ </t>
  </si>
  <si>
    <t>2020 год</t>
  </si>
  <si>
    <t>А</t>
  </si>
  <si>
    <t>Единый сельскохозяйственный налог</t>
  </si>
  <si>
    <t>ЗАДОЛЖЕННОСТЬ И ПЕРЕРАСЧЕТЫ ПО ОТМЕНЕННЫМ НАЛОГАМ, СБОРАМ И ИНЫМ ОБЯЗАТЕЛЬНЫМ ПЛАТЕЖАМ</t>
  </si>
  <si>
    <t>Доходы от продажи земельных участков, находящихся в государственной и муниципальной собственности</t>
  </si>
  <si>
    <t>Невыясненные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</si>
  <si>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</si>
  <si>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</si>
  <si>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</si>
  <si>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</t>
  </si>
  <si>
    <t>ПРОЧИЕ БЕЗВОЗМЕЗДНЫЕ ПОСТУПЛЕНИЯ ОТ ДРУГИХ БЮДЖЕТОВ БЮДЖЕТНОЙ СИСТЕМЫ</t>
  </si>
  <si>
    <t>х</t>
  </si>
  <si>
    <t xml:space="preserve">ДОТАЦИИ БЮДЖЕТАМ БЮДЖЕТНОЙ СИСТЕМЫ РОССИЙСКОЙ ФЕДЕРАЦИИ </t>
  </si>
  <si>
    <t>СУБВЕНЦИИ БЮДЖЕТАМ БЮДЖЕТНОЙ СИСТЕМЫ РОССИЙСКОЙ ФЕДЕРАЦИИ</t>
  </si>
  <si>
    <t>Дотации бюджетам субъектов Российской Федерации в целях стимулирования роста налогового потециала по налогу на прибыль организаций</t>
  </si>
  <si>
    <t>2021 год</t>
  </si>
  <si>
    <t>наименование</t>
  </si>
  <si>
    <t>законопроект</t>
  </si>
  <si>
    <t>2022 год</t>
  </si>
  <si>
    <t>Приложение 1 к заключению Контрольно-счетной палаты Республики Хакасия на проект закона Республики Хакасия "О республиканском бюджете Республики Хакасия на 2020 год и на плановый период 2021 и 2022 годов"</t>
  </si>
  <si>
    <t>2019 год</t>
  </si>
  <si>
    <t>исполнение на 01.10.2019</t>
  </si>
  <si>
    <t xml:space="preserve">прирост (снижение) доходов </t>
  </si>
  <si>
    <t>к предыдущему году</t>
  </si>
  <si>
    <t xml:space="preserve"> оценка</t>
  </si>
  <si>
    <t>Параметры доходов республиканского бюджета Республики Хакасия на 2020 год и на плановый период 2021 и 2022 годов</t>
  </si>
  <si>
    <t>Закон         № 82-ЗРХ</t>
  </si>
  <si>
    <t xml:space="preserve"> к Закону № 82-ЗРХ</t>
  </si>
  <si>
    <t xml:space="preserve"> к оценке 2019 года</t>
  </si>
  <si>
    <t>к Закону № 82-ЗРХ</t>
  </si>
  <si>
    <t xml:space="preserve">прирост (снижение), % 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</si>
</sst>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3">
      <alignment horizontal="left" wrapText="1" indent="2"/>
    </xf>
    <xf numFmtId="0" fontId="12" fillId="0" borderId="4">
      <alignment horizontal="left" wrapText="1" indent="2"/>
    </xf>
    <xf numFmtId="49" fontId="12" fillId="0" borderId="5">
      <alignment horizontal="center"/>
    </xf>
    <xf numFmtId="49" fontId="11" fillId="0" borderId="5">
      <alignment horizontal="center"/>
    </xf>
    <xf numFmtId="4" fontId="12" fillId="0" borderId="5">
      <alignment horizontal="right"/>
    </xf>
    <xf numFmtId="49" fontId="12" fillId="0" borderId="5">
      <alignment horizontal="center"/>
    </xf>
    <xf numFmtId="0" fontId="12" fillId="0" borderId="4">
      <alignment horizontal="left" wrapText="1" indent="2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6" fillId="0" borderId="0" xfId="0" applyFont="1"/>
    <xf numFmtId="3" fontId="5" fillId="2" borderId="1" xfId="4" applyNumberFormat="1" applyFont="1" applyFill="1" applyBorder="1" applyAlignment="1">
      <alignment horizontal="right" wrapText="1"/>
    </xf>
    <xf numFmtId="3" fontId="5" fillId="0" borderId="1" xfId="4" applyNumberFormat="1" applyFont="1" applyBorder="1" applyAlignment="1">
      <alignment horizontal="right" wrapText="1"/>
    </xf>
    <xf numFmtId="3" fontId="3" fillId="0" borderId="1" xfId="4" applyNumberFormat="1" applyFont="1" applyBorder="1" applyAlignment="1">
      <alignment horizontal="right" wrapText="1"/>
    </xf>
    <xf numFmtId="3" fontId="3" fillId="2" borderId="1" xfId="4" applyNumberFormat="1" applyFont="1" applyFill="1" applyBorder="1" applyAlignment="1">
      <alignment horizontal="right" wrapText="1"/>
    </xf>
    <xf numFmtId="0" fontId="5" fillId="0" borderId="1" xfId="4" applyFont="1" applyBorder="1" applyAlignment="1">
      <alignment vertical="top" wrapText="1"/>
    </xf>
    <xf numFmtId="0" fontId="6" fillId="0" borderId="0" xfId="0" applyFont="1" applyAlignment="1">
      <alignment horizontal="center"/>
    </xf>
    <xf numFmtId="3" fontId="3" fillId="0" borderId="1" xfId="4" applyNumberFormat="1" applyFont="1" applyBorder="1" applyAlignment="1"/>
    <xf numFmtId="0" fontId="6" fillId="0" borderId="0" xfId="0" applyFont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3" fillId="0" borderId="1" xfId="4" applyFont="1" applyBorder="1" applyAlignment="1">
      <alignment vertical="top" wrapText="1"/>
    </xf>
    <xf numFmtId="3" fontId="9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wrapText="1"/>
    </xf>
    <xf numFmtId="0" fontId="5" fillId="0" borderId="1" xfId="3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165" fontId="3" fillId="0" borderId="1" xfId="4" applyNumberFormat="1" applyFont="1" applyBorder="1" applyAlignment="1">
      <alignment horizontal="right"/>
    </xf>
    <xf numFmtId="165" fontId="3" fillId="0" borderId="1" xfId="2" applyNumberFormat="1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3" fontId="5" fillId="0" borderId="1" xfId="4" applyNumberFormat="1" applyFont="1" applyBorder="1" applyAlignment="1"/>
    <xf numFmtId="165" fontId="5" fillId="0" borderId="1" xfId="4" applyNumberFormat="1" applyFont="1" applyBorder="1" applyAlignment="1">
      <alignment horizontal="right"/>
    </xf>
    <xf numFmtId="165" fontId="5" fillId="0" borderId="1" xfId="2" applyNumberFormat="1" applyFont="1" applyFill="1" applyBorder="1" applyAlignment="1" applyProtection="1">
      <alignment horizontal="right" wrapText="1"/>
      <protection locked="0"/>
    </xf>
    <xf numFmtId="3" fontId="7" fillId="0" borderId="1" xfId="0" applyNumberFormat="1" applyFont="1" applyBorder="1"/>
    <xf numFmtId="0" fontId="3" fillId="0" borderId="1" xfId="3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3" fillId="3" borderId="0" xfId="3" applyFont="1" applyFill="1" applyAlignment="1">
      <alignment horizontal="left" wrapText="1"/>
    </xf>
    <xf numFmtId="0" fontId="3" fillId="3" borderId="0" xfId="3" applyFont="1" applyFill="1"/>
    <xf numFmtId="0" fontId="3" fillId="3" borderId="1" xfId="3" applyFont="1" applyFill="1" applyBorder="1" applyAlignment="1">
      <alignment horizontal="center" vertical="center"/>
    </xf>
    <xf numFmtId="3" fontId="5" fillId="3" borderId="1" xfId="4" applyNumberFormat="1" applyFont="1" applyFill="1" applyBorder="1" applyAlignment="1">
      <alignment horizontal="right" wrapText="1"/>
    </xf>
    <xf numFmtId="3" fontId="7" fillId="3" borderId="1" xfId="0" applyNumberFormat="1" applyFont="1" applyFill="1" applyBorder="1"/>
    <xf numFmtId="0" fontId="6" fillId="3" borderId="0" xfId="0" applyFont="1" applyFill="1"/>
    <xf numFmtId="3" fontId="3" fillId="3" borderId="1" xfId="4" applyNumberFormat="1" applyFont="1" applyFill="1" applyBorder="1" applyAlignment="1">
      <alignment horizontal="right" wrapText="1"/>
    </xf>
    <xf numFmtId="3" fontId="6" fillId="0" borderId="0" xfId="0" applyNumberFormat="1" applyFont="1"/>
    <xf numFmtId="3" fontId="5" fillId="3" borderId="1" xfId="3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wrapText="1"/>
    </xf>
    <xf numFmtId="3" fontId="8" fillId="3" borderId="1" xfId="0" applyNumberFormat="1" applyFont="1" applyFill="1" applyBorder="1" applyAlignment="1">
      <alignment horizontal="right" wrapText="1"/>
    </xf>
    <xf numFmtId="3" fontId="5" fillId="3" borderId="1" xfId="4" applyNumberFormat="1" applyFont="1" applyFill="1" applyBorder="1"/>
    <xf numFmtId="3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3" fillId="2" borderId="2" xfId="4" applyNumberFormat="1" applyFont="1" applyFill="1" applyBorder="1" applyAlignment="1">
      <alignment horizontal="right" wrapText="1"/>
    </xf>
    <xf numFmtId="3" fontId="3" fillId="0" borderId="0" xfId="3" applyNumberFormat="1" applyFont="1" applyAlignment="1">
      <alignment wrapText="1"/>
    </xf>
    <xf numFmtId="3" fontId="3" fillId="0" borderId="0" xfId="3" applyNumberFormat="1" applyFont="1"/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/>
    <xf numFmtId="3" fontId="9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/>
    <xf numFmtId="0" fontId="6" fillId="0" borderId="1" xfId="0" applyFont="1" applyFill="1" applyBorder="1"/>
    <xf numFmtId="3" fontId="7" fillId="0" borderId="1" xfId="0" applyNumberFormat="1" applyFont="1" applyFill="1" applyBorder="1"/>
    <xf numFmtId="0" fontId="3" fillId="0" borderId="1" xfId="4" applyFont="1" applyFill="1" applyBorder="1" applyAlignment="1">
      <alignment vertical="top" wrapText="1"/>
    </xf>
    <xf numFmtId="3" fontId="3" fillId="0" borderId="1" xfId="4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3" fontId="3" fillId="0" borderId="1" xfId="4" applyNumberFormat="1" applyFont="1" applyFill="1" applyBorder="1" applyAlignment="1"/>
    <xf numFmtId="165" fontId="3" fillId="0" borderId="1" xfId="4" applyNumberFormat="1" applyFont="1" applyFill="1" applyBorder="1" applyAlignment="1">
      <alignment horizontal="right"/>
    </xf>
    <xf numFmtId="0" fontId="6" fillId="0" borderId="0" xfId="0" applyFont="1" applyFill="1"/>
    <xf numFmtId="3" fontId="6" fillId="0" borderId="1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wrapText="1"/>
    </xf>
    <xf numFmtId="0" fontId="5" fillId="0" borderId="0" xfId="3" applyFont="1" applyAlignment="1">
      <alignment horizontal="center" wrapText="1"/>
    </xf>
    <xf numFmtId="0" fontId="3" fillId="0" borderId="0" xfId="3" applyFont="1" applyAlignment="1">
      <alignment wrapText="1"/>
    </xf>
    <xf numFmtId="164" fontId="5" fillId="0" borderId="1" xfId="2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right" wrapText="1"/>
    </xf>
    <xf numFmtId="3" fontId="3" fillId="0" borderId="1" xfId="3" applyNumberFormat="1" applyFont="1" applyBorder="1" applyAlignment="1">
      <alignment horizontal="right"/>
    </xf>
    <xf numFmtId="164" fontId="5" fillId="0" borderId="6" xfId="2" applyFont="1" applyFill="1" applyBorder="1" applyAlignment="1" applyProtection="1">
      <alignment horizontal="center" vertical="center" wrapText="1"/>
      <protection locked="0"/>
    </xf>
    <xf numFmtId="164" fontId="5" fillId="0" borderId="9" xfId="2" applyFont="1" applyFill="1" applyBorder="1" applyAlignment="1" applyProtection="1">
      <alignment horizontal="center" vertical="center" wrapText="1"/>
      <protection locked="0"/>
    </xf>
    <xf numFmtId="3" fontId="5" fillId="0" borderId="2" xfId="3" applyNumberFormat="1" applyFont="1" applyBorder="1" applyAlignment="1">
      <alignment horizontal="right"/>
    </xf>
    <xf numFmtId="3" fontId="9" fillId="3" borderId="2" xfId="0" applyNumberFormat="1" applyFont="1" applyFill="1" applyBorder="1" applyAlignment="1">
      <alignment horizontal="right" wrapText="1"/>
    </xf>
    <xf numFmtId="3" fontId="5" fillId="2" borderId="2" xfId="4" applyNumberFormat="1" applyFont="1" applyFill="1" applyBorder="1" applyAlignment="1">
      <alignment horizontal="right" wrapText="1"/>
    </xf>
    <xf numFmtId="3" fontId="3" fillId="3" borderId="2" xfId="4" applyNumberFormat="1" applyFont="1" applyFill="1" applyBorder="1" applyAlignment="1">
      <alignment horizontal="right" wrapText="1"/>
    </xf>
    <xf numFmtId="3" fontId="8" fillId="0" borderId="2" xfId="0" applyNumberFormat="1" applyFont="1" applyFill="1" applyBorder="1"/>
    <xf numFmtId="3" fontId="6" fillId="0" borderId="2" xfId="0" applyNumberFormat="1" applyFont="1" applyFill="1" applyBorder="1"/>
    <xf numFmtId="3" fontId="3" fillId="0" borderId="2" xfId="4" applyNumberFormat="1" applyFont="1" applyBorder="1"/>
    <xf numFmtId="3" fontId="5" fillId="0" borderId="2" xfId="4" applyNumberFormat="1" applyFont="1" applyBorder="1" applyAlignment="1">
      <alignment horizontal="right" wrapText="1"/>
    </xf>
    <xf numFmtId="3" fontId="6" fillId="0" borderId="2" xfId="0" applyNumberFormat="1" applyFont="1" applyFill="1" applyBorder="1" applyAlignment="1">
      <alignment horizontal="right" wrapText="1"/>
    </xf>
    <xf numFmtId="3" fontId="5" fillId="0" borderId="2" xfId="4" applyNumberFormat="1" applyFont="1" applyBorder="1"/>
    <xf numFmtId="3" fontId="6" fillId="0" borderId="2" xfId="0" applyNumberFormat="1" applyFont="1" applyBorder="1" applyAlignment="1">
      <alignment horizontal="right" wrapText="1"/>
    </xf>
    <xf numFmtId="3" fontId="5" fillId="3" borderId="2" xfId="4" applyNumberFormat="1" applyFont="1" applyFill="1" applyBorder="1" applyAlignment="1">
      <alignment horizontal="right" wrapText="1"/>
    </xf>
    <xf numFmtId="3" fontId="8" fillId="0" borderId="2" xfId="0" applyNumberFormat="1" applyFont="1" applyBorder="1"/>
    <xf numFmtId="3" fontId="10" fillId="0" borderId="2" xfId="0" applyNumberFormat="1" applyFont="1" applyBorder="1"/>
    <xf numFmtId="3" fontId="3" fillId="0" borderId="2" xfId="4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3" fontId="8" fillId="3" borderId="2" xfId="0" applyNumberFormat="1" applyFont="1" applyFill="1" applyBorder="1" applyAlignment="1">
      <alignment horizontal="right" wrapText="1"/>
    </xf>
    <xf numFmtId="3" fontId="5" fillId="3" borderId="2" xfId="4" applyNumberFormat="1" applyFont="1" applyFill="1" applyBorder="1"/>
    <xf numFmtId="3" fontId="8" fillId="3" borderId="2" xfId="0" applyNumberFormat="1" applyFont="1" applyFill="1" applyBorder="1"/>
    <xf numFmtId="3" fontId="7" fillId="0" borderId="2" xfId="0" applyNumberFormat="1" applyFont="1" applyBorder="1"/>
    <xf numFmtId="3" fontId="7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3" fillId="3" borderId="0" xfId="3" applyNumberFormat="1" applyFont="1" applyFill="1" applyAlignment="1">
      <alignment horizontal="left" wrapText="1"/>
    </xf>
    <xf numFmtId="3" fontId="3" fillId="3" borderId="0" xfId="3" applyNumberFormat="1" applyFont="1" applyFill="1"/>
    <xf numFmtId="3" fontId="3" fillId="3" borderId="1" xfId="3" applyNumberFormat="1" applyFont="1" applyFill="1" applyBorder="1" applyAlignment="1">
      <alignment horizontal="center" vertical="center"/>
    </xf>
    <xf numFmtId="3" fontId="6" fillId="3" borderId="0" xfId="0" applyNumberFormat="1" applyFont="1" applyFill="1"/>
    <xf numFmtId="3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Border="1" applyAlignment="1">
      <alignment horizontal="right"/>
    </xf>
    <xf numFmtId="166" fontId="3" fillId="0" borderId="1" xfId="3" applyNumberFormat="1" applyFont="1" applyBorder="1" applyAlignment="1">
      <alignment horizontal="right"/>
    </xf>
    <xf numFmtId="0" fontId="14" fillId="0" borderId="1" xfId="4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textRotation="90" wrapText="1"/>
    </xf>
    <xf numFmtId="0" fontId="3" fillId="0" borderId="0" xfId="3" applyFont="1" applyAlignment="1">
      <alignment horizontal="left" wrapText="1"/>
    </xf>
    <xf numFmtId="164" fontId="5" fillId="0" borderId="9" xfId="2" applyFont="1" applyFill="1" applyBorder="1" applyAlignment="1" applyProtection="1">
      <alignment horizontal="center" vertical="center" wrapText="1"/>
      <protection locked="0"/>
    </xf>
    <xf numFmtId="164" fontId="5" fillId="0" borderId="15" xfId="2" applyFont="1" applyFill="1" applyBorder="1" applyAlignment="1" applyProtection="1">
      <alignment horizontal="center" vertical="center" wrapText="1"/>
      <protection locked="0"/>
    </xf>
    <xf numFmtId="164" fontId="5" fillId="0" borderId="10" xfId="2" applyFont="1" applyFill="1" applyBorder="1" applyAlignment="1" applyProtection="1">
      <alignment horizontal="center" vertical="center" wrapText="1"/>
      <protection locked="0"/>
    </xf>
    <xf numFmtId="164" fontId="5" fillId="0" borderId="11" xfId="2" applyFont="1" applyFill="1" applyBorder="1" applyAlignment="1" applyProtection="1">
      <alignment horizontal="center" vertical="center" wrapText="1"/>
      <protection locked="0"/>
    </xf>
    <xf numFmtId="164" fontId="5" fillId="0" borderId="0" xfId="2" applyFont="1" applyFill="1" applyBorder="1" applyAlignment="1" applyProtection="1">
      <alignment horizontal="center" vertical="center" wrapText="1"/>
      <protection locked="0"/>
    </xf>
    <xf numFmtId="164" fontId="5" fillId="0" borderId="12" xfId="2" applyFont="1" applyFill="1" applyBorder="1" applyAlignment="1" applyProtection="1">
      <alignment horizontal="center" vertical="center" wrapText="1"/>
      <protection locked="0"/>
    </xf>
    <xf numFmtId="164" fontId="5" fillId="0" borderId="13" xfId="2" applyFont="1" applyFill="1" applyBorder="1" applyAlignment="1" applyProtection="1">
      <alignment horizontal="center" vertical="center" wrapText="1"/>
      <protection locked="0"/>
    </xf>
    <xf numFmtId="164" fontId="5" fillId="0" borderId="14" xfId="2" applyFont="1" applyFill="1" applyBorder="1" applyAlignment="1" applyProtection="1">
      <alignment horizontal="center" vertical="center" wrapText="1"/>
      <protection locked="0"/>
    </xf>
    <xf numFmtId="164" fontId="5" fillId="0" borderId="16" xfId="2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textRotation="90" wrapText="1"/>
    </xf>
  </cellXfs>
  <cellStyles count="46">
    <cellStyle name="xl31" xfId="13"/>
    <cellStyle name="xl33 2" xfId="7"/>
    <cellStyle name="xl34" xfId="8"/>
    <cellStyle name="xl44" xfId="12"/>
    <cellStyle name="xl46" xfId="11"/>
    <cellStyle name="xl52" xfId="9"/>
    <cellStyle name="xl56 2" xfId="10"/>
    <cellStyle name="Денежный 2" xfId="2"/>
    <cellStyle name="Обычный" xfId="0" builtinId="0"/>
    <cellStyle name="Обычный 2" xfId="1"/>
    <cellStyle name="Обычный 2 10" xfId="22"/>
    <cellStyle name="Обычный 2 11" xfId="23"/>
    <cellStyle name="Обычный 2 12" xfId="24"/>
    <cellStyle name="Обычный 2 13" xfId="25"/>
    <cellStyle name="Обычный 2 14" xfId="26"/>
    <cellStyle name="Обычный 2 15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0" xfId="32"/>
    <cellStyle name="Обычный 2 21" xfId="33"/>
    <cellStyle name="Обычный 2 22" xfId="34"/>
    <cellStyle name="Обычный 2 23" xfId="35"/>
    <cellStyle name="Обычный 2 24" xfId="36"/>
    <cellStyle name="Обычный 2 25" xfId="37"/>
    <cellStyle name="Обычный 2 26" xfId="38"/>
    <cellStyle name="Обычный 2 27" xfId="39"/>
    <cellStyle name="Обычный 2 28" xfId="40"/>
    <cellStyle name="Обычный 2 29" xfId="41"/>
    <cellStyle name="Обычный 2 3" xfId="15"/>
    <cellStyle name="Обычный 2 30" xfId="42"/>
    <cellStyle name="Обычный 2 31" xfId="43"/>
    <cellStyle name="Обычный 2 32" xfId="44"/>
    <cellStyle name="Обычный 2 33" xfId="45"/>
    <cellStyle name="Обычный 2 4" xfId="16"/>
    <cellStyle name="Обычный 2 5" xfId="17"/>
    <cellStyle name="Обычный 2 6" xfId="18"/>
    <cellStyle name="Обычный 2 7" xfId="19"/>
    <cellStyle name="Обычный 2 8" xfId="20"/>
    <cellStyle name="Обычный 2 9" xfId="21"/>
    <cellStyle name="Обычный 3" xfId="3"/>
    <cellStyle name="Обычный 4" xfId="4"/>
    <cellStyle name="Обычный 5" xfId="5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"/>
  <sheetViews>
    <sheetView tabSelected="1" zoomScalePageLayoutView="120" workbookViewId="0">
      <selection activeCell="S62" sqref="S62"/>
    </sheetView>
  </sheetViews>
  <sheetFormatPr defaultRowHeight="12.75"/>
  <cols>
    <col min="1" max="1" width="32.85546875" style="3" customWidth="1"/>
    <col min="2" max="2" width="10.42578125" style="38" customWidth="1"/>
    <col min="3" max="3" width="9.85546875" style="38" bestFit="1" customWidth="1"/>
    <col min="4" max="4" width="10.28515625" style="97" customWidth="1"/>
    <col min="5" max="5" width="10" style="40" customWidth="1"/>
    <col min="6" max="6" width="10.5703125" style="3" customWidth="1"/>
    <col min="7" max="7" width="10.140625" style="3" customWidth="1"/>
    <col min="8" max="8" width="9.140625" style="3" customWidth="1"/>
    <col min="9" max="9" width="9.5703125" style="3" customWidth="1"/>
    <col min="10" max="10" width="9.42578125" style="3" customWidth="1"/>
    <col min="11" max="11" width="9.85546875" style="3" customWidth="1"/>
    <col min="12" max="12" width="7" style="3" customWidth="1"/>
    <col min="13" max="13" width="6" style="3" customWidth="1"/>
    <col min="14" max="14" width="5.42578125" style="3" customWidth="1"/>
    <col min="15" max="15" width="6.7109375" style="3" customWidth="1"/>
    <col min="16" max="16" width="4.5703125" style="3"/>
    <col min="17" max="17" width="5.7109375" style="3" bestFit="1" customWidth="1"/>
    <col min="18" max="16384" width="9.140625" style="3"/>
  </cols>
  <sheetData>
    <row r="1" spans="1:15" ht="51.75" customHeight="1">
      <c r="A1" s="1"/>
      <c r="B1" s="33"/>
      <c r="C1" s="33"/>
      <c r="D1" s="94"/>
      <c r="E1" s="48"/>
      <c r="I1" s="107" t="s">
        <v>67</v>
      </c>
      <c r="J1" s="107"/>
      <c r="K1" s="107"/>
      <c r="L1" s="107"/>
      <c r="M1" s="107"/>
      <c r="N1" s="107"/>
      <c r="O1" s="107"/>
    </row>
    <row r="2" spans="1:15">
      <c r="A2" s="2" t="s">
        <v>0</v>
      </c>
      <c r="B2" s="34"/>
      <c r="C2" s="34"/>
      <c r="D2" s="95"/>
      <c r="E2" s="49"/>
      <c r="F2" s="1"/>
      <c r="G2" s="1"/>
      <c r="H2" s="1"/>
      <c r="I2" s="1"/>
      <c r="J2" s="1"/>
      <c r="K2" s="1"/>
      <c r="L2" s="1"/>
      <c r="M2" s="1"/>
    </row>
    <row r="3" spans="1:15">
      <c r="A3" s="126" t="s">
        <v>73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>
      <c r="A4" s="65"/>
      <c r="B4" s="65"/>
      <c r="C4" s="65"/>
      <c r="D4" s="65"/>
      <c r="E4" s="65"/>
      <c r="F4" s="65"/>
      <c r="G4" s="65"/>
      <c r="H4" s="65"/>
      <c r="I4" s="66"/>
      <c r="J4" s="66"/>
      <c r="K4" s="1"/>
      <c r="L4" s="65"/>
      <c r="M4" s="1"/>
      <c r="O4" s="11" t="s">
        <v>1</v>
      </c>
    </row>
    <row r="5" spans="1:15">
      <c r="A5" s="127" t="s">
        <v>64</v>
      </c>
      <c r="B5" s="108" t="s">
        <v>68</v>
      </c>
      <c r="C5" s="109"/>
      <c r="D5" s="110"/>
      <c r="E5" s="117" t="s">
        <v>65</v>
      </c>
      <c r="F5" s="118"/>
      <c r="G5" s="119"/>
      <c r="H5" s="130" t="s">
        <v>70</v>
      </c>
      <c r="I5" s="130"/>
      <c r="J5" s="130"/>
      <c r="K5" s="130"/>
      <c r="L5" s="131" t="s">
        <v>78</v>
      </c>
      <c r="M5" s="131"/>
      <c r="N5" s="131"/>
      <c r="O5" s="131"/>
    </row>
    <row r="6" spans="1:15">
      <c r="A6" s="128"/>
      <c r="B6" s="111"/>
      <c r="C6" s="112"/>
      <c r="D6" s="113"/>
      <c r="E6" s="120"/>
      <c r="F6" s="121"/>
      <c r="G6" s="122"/>
      <c r="H6" s="130" t="s">
        <v>71</v>
      </c>
      <c r="I6" s="130"/>
      <c r="J6" s="130"/>
      <c r="K6" s="130"/>
      <c r="L6" s="130" t="s">
        <v>71</v>
      </c>
      <c r="M6" s="130"/>
      <c r="N6" s="130"/>
      <c r="O6" s="130"/>
    </row>
    <row r="7" spans="1:15">
      <c r="A7" s="128"/>
      <c r="B7" s="114"/>
      <c r="C7" s="115"/>
      <c r="D7" s="116"/>
      <c r="E7" s="123"/>
      <c r="F7" s="124"/>
      <c r="G7" s="125"/>
      <c r="H7" s="130" t="s">
        <v>48</v>
      </c>
      <c r="I7" s="130"/>
      <c r="J7" s="131" t="s">
        <v>63</v>
      </c>
      <c r="K7" s="131" t="s">
        <v>66</v>
      </c>
      <c r="L7" s="130" t="s">
        <v>48</v>
      </c>
      <c r="M7" s="130"/>
      <c r="N7" s="132" t="s">
        <v>63</v>
      </c>
      <c r="O7" s="132" t="s">
        <v>66</v>
      </c>
    </row>
    <row r="8" spans="1:15" ht="48.75">
      <c r="A8" s="129"/>
      <c r="B8" s="67" t="s">
        <v>74</v>
      </c>
      <c r="C8" s="67" t="s">
        <v>72</v>
      </c>
      <c r="D8" s="98" t="s">
        <v>69</v>
      </c>
      <c r="E8" s="70" t="s">
        <v>48</v>
      </c>
      <c r="F8" s="70" t="s">
        <v>63</v>
      </c>
      <c r="G8" s="71" t="s">
        <v>66</v>
      </c>
      <c r="H8" s="103" t="s">
        <v>75</v>
      </c>
      <c r="I8" s="105" t="s">
        <v>76</v>
      </c>
      <c r="J8" s="131"/>
      <c r="K8" s="131"/>
      <c r="L8" s="104" t="s">
        <v>77</v>
      </c>
      <c r="M8" s="106" t="s">
        <v>76</v>
      </c>
      <c r="N8" s="132"/>
      <c r="O8" s="132"/>
    </row>
    <row r="9" spans="1:15" s="9" customFormat="1">
      <c r="A9" s="30" t="s">
        <v>49</v>
      </c>
      <c r="B9" s="35">
        <v>1</v>
      </c>
      <c r="C9" s="35">
        <v>2</v>
      </c>
      <c r="D9" s="96">
        <v>3</v>
      </c>
      <c r="E9" s="35">
        <v>4</v>
      </c>
      <c r="F9" s="35">
        <v>5</v>
      </c>
      <c r="G9" s="96">
        <v>6</v>
      </c>
      <c r="H9" s="35">
        <v>7</v>
      </c>
      <c r="I9" s="35">
        <v>8</v>
      </c>
      <c r="J9" s="96">
        <v>9</v>
      </c>
      <c r="K9" s="35">
        <v>10</v>
      </c>
      <c r="L9" s="35">
        <v>11</v>
      </c>
      <c r="M9" s="96">
        <v>12</v>
      </c>
      <c r="N9" s="35">
        <v>13</v>
      </c>
      <c r="O9" s="35">
        <v>14</v>
      </c>
    </row>
    <row r="10" spans="1:15" s="9" customFormat="1">
      <c r="A10" s="17" t="s">
        <v>56</v>
      </c>
      <c r="B10" s="29">
        <f>B11+B53</f>
        <v>30658255</v>
      </c>
      <c r="C10" s="41">
        <f t="shared" ref="C10:E10" si="0">C11+C53</f>
        <v>29963833</v>
      </c>
      <c r="D10" s="12">
        <f t="shared" si="0"/>
        <v>21459773</v>
      </c>
      <c r="E10" s="72">
        <f t="shared" si="0"/>
        <v>26215785</v>
      </c>
      <c r="F10" s="12">
        <f>F11+F53</f>
        <v>27218989</v>
      </c>
      <c r="G10" s="12">
        <f>G11+G53</f>
        <v>28711136</v>
      </c>
      <c r="H10" s="12">
        <f t="shared" ref="H10:H41" si="1">E10-B10</f>
        <v>-4442470</v>
      </c>
      <c r="I10" s="4">
        <f t="shared" ref="I10:I41" si="2">E10-C10</f>
        <v>-3748048</v>
      </c>
      <c r="J10" s="4">
        <f t="shared" ref="J10:J41" si="3">F10-E10</f>
        <v>1003204</v>
      </c>
      <c r="K10" s="26">
        <f t="shared" ref="K10:K41" si="4">G10-F10</f>
        <v>1492147</v>
      </c>
      <c r="L10" s="99">
        <f t="shared" ref="L10:L18" si="5">H10/B10%</f>
        <v>-14.490289809384128</v>
      </c>
      <c r="M10" s="27">
        <f t="shared" ref="M10:M18" si="6">I10/C10%</f>
        <v>-12.508573252293857</v>
      </c>
      <c r="N10" s="28">
        <f t="shared" ref="N10:N18" si="7">J10/E10%</f>
        <v>3.8267173765729314</v>
      </c>
      <c r="O10" s="28">
        <f t="shared" ref="O10:O18" si="8">K10/F10%</f>
        <v>5.4820074323847958</v>
      </c>
    </row>
    <row r="11" spans="1:15" ht="25.5">
      <c r="A11" s="8" t="s">
        <v>2</v>
      </c>
      <c r="B11" s="56">
        <f>B12+B15+B17+B20+B24+B27+B30+B31+B37+B41+B44+B47+B49+B50</f>
        <v>21249540</v>
      </c>
      <c r="C11" s="14">
        <f>C12+C15+C17+C20+C24+C27+C30+C31+C41+C44+C47+C49+C50+C37</f>
        <v>19921540</v>
      </c>
      <c r="D11" s="14">
        <f>D12+D15+D17+D20+D24+D27+D30+D31+D41+D44+D47+D49+D50+D37</f>
        <v>15614853</v>
      </c>
      <c r="E11" s="73">
        <f>E12+E15+E17+E20+E24+E27+E30+E31+E41+E44+E47+E49+E50+E37</f>
        <v>24706444</v>
      </c>
      <c r="F11" s="14">
        <f>F12+F15+F17+F20+F24+F27+F30+F31+F41+F44+F47+F49+F50+F37</f>
        <v>25805578</v>
      </c>
      <c r="G11" s="14">
        <f>G12+G15+G17+G20+G24+G27+G30+G31+G41+G44+G47+G49+G50+G37</f>
        <v>28711136</v>
      </c>
      <c r="H11" s="12">
        <f t="shared" si="1"/>
        <v>3456904</v>
      </c>
      <c r="I11" s="4">
        <f t="shared" si="2"/>
        <v>4784904</v>
      </c>
      <c r="J11" s="4">
        <f t="shared" si="3"/>
        <v>1099134</v>
      </c>
      <c r="K11" s="26">
        <f t="shared" si="4"/>
        <v>2905558</v>
      </c>
      <c r="L11" s="99">
        <f t="shared" si="5"/>
        <v>16.268135686701925</v>
      </c>
      <c r="M11" s="27">
        <f t="shared" si="6"/>
        <v>24.018745538748512</v>
      </c>
      <c r="N11" s="28">
        <f t="shared" si="7"/>
        <v>4.4487745788102897</v>
      </c>
      <c r="O11" s="28">
        <f t="shared" si="8"/>
        <v>11.259418409461706</v>
      </c>
    </row>
    <row r="12" spans="1:15">
      <c r="A12" s="8" t="s">
        <v>3</v>
      </c>
      <c r="B12" s="56">
        <f>B13+B14</f>
        <v>13330229</v>
      </c>
      <c r="C12" s="36">
        <f>C13+C14</f>
        <v>12099105</v>
      </c>
      <c r="D12" s="4">
        <f>D13+D14</f>
        <v>9580790</v>
      </c>
      <c r="E12" s="74">
        <f>E13+E14</f>
        <v>16647595</v>
      </c>
      <c r="F12" s="4">
        <f t="shared" ref="F12:G12" si="9">F13+F14</f>
        <v>17374625</v>
      </c>
      <c r="G12" s="4">
        <f t="shared" si="9"/>
        <v>19740234</v>
      </c>
      <c r="H12" s="12">
        <f t="shared" si="1"/>
        <v>3317366</v>
      </c>
      <c r="I12" s="4">
        <f t="shared" si="2"/>
        <v>4548490</v>
      </c>
      <c r="J12" s="4">
        <f t="shared" si="3"/>
        <v>727030</v>
      </c>
      <c r="K12" s="26">
        <f t="shared" si="4"/>
        <v>2365609</v>
      </c>
      <c r="L12" s="99">
        <f t="shared" si="5"/>
        <v>24.886039092051604</v>
      </c>
      <c r="M12" s="27">
        <f t="shared" si="6"/>
        <v>37.593607130444774</v>
      </c>
      <c r="N12" s="28">
        <f t="shared" si="7"/>
        <v>4.3671773610542539</v>
      </c>
      <c r="O12" s="28">
        <f t="shared" si="8"/>
        <v>13.615309682942797</v>
      </c>
    </row>
    <row r="13" spans="1:15">
      <c r="A13" s="13" t="s">
        <v>4</v>
      </c>
      <c r="B13" s="50">
        <v>7662091</v>
      </c>
      <c r="C13" s="39">
        <v>6345193</v>
      </c>
      <c r="D13" s="50">
        <v>5564483</v>
      </c>
      <c r="E13" s="75">
        <v>10549117</v>
      </c>
      <c r="F13" s="23">
        <v>10968194</v>
      </c>
      <c r="G13" s="23">
        <v>13024930</v>
      </c>
      <c r="H13" s="69">
        <f t="shared" si="1"/>
        <v>2887026</v>
      </c>
      <c r="I13" s="7">
        <f t="shared" si="2"/>
        <v>4203924</v>
      </c>
      <c r="J13" s="7">
        <f t="shared" si="3"/>
        <v>419077</v>
      </c>
      <c r="K13" s="10">
        <f t="shared" si="4"/>
        <v>2056736</v>
      </c>
      <c r="L13" s="100">
        <f t="shared" si="5"/>
        <v>37.679348887921066</v>
      </c>
      <c r="M13" s="19">
        <f t="shared" si="6"/>
        <v>66.253682118101054</v>
      </c>
      <c r="N13" s="20">
        <f t="shared" si="7"/>
        <v>3.9726263345074284</v>
      </c>
      <c r="O13" s="20">
        <f t="shared" si="8"/>
        <v>18.751820035276545</v>
      </c>
    </row>
    <row r="14" spans="1:15">
      <c r="A14" s="13" t="s">
        <v>5</v>
      </c>
      <c r="B14" s="50">
        <v>5668138</v>
      </c>
      <c r="C14" s="39">
        <v>5753912</v>
      </c>
      <c r="D14" s="50">
        <v>4016307</v>
      </c>
      <c r="E14" s="75">
        <v>6098478</v>
      </c>
      <c r="F14" s="23">
        <v>6406431</v>
      </c>
      <c r="G14" s="23">
        <v>6715304</v>
      </c>
      <c r="H14" s="69">
        <f t="shared" si="1"/>
        <v>430340</v>
      </c>
      <c r="I14" s="7">
        <f t="shared" si="2"/>
        <v>344566</v>
      </c>
      <c r="J14" s="7">
        <f t="shared" si="3"/>
        <v>307953</v>
      </c>
      <c r="K14" s="10">
        <f t="shared" si="4"/>
        <v>308873</v>
      </c>
      <c r="L14" s="100">
        <f t="shared" si="5"/>
        <v>7.5922639851041032</v>
      </c>
      <c r="M14" s="19">
        <f t="shared" si="6"/>
        <v>5.9883779939630637</v>
      </c>
      <c r="N14" s="20">
        <f t="shared" si="7"/>
        <v>5.0496697700639404</v>
      </c>
      <c r="O14" s="20">
        <f t="shared" si="8"/>
        <v>4.8212959758717453</v>
      </c>
    </row>
    <row r="15" spans="1:15" ht="51">
      <c r="A15" s="8" t="s">
        <v>6</v>
      </c>
      <c r="B15" s="68">
        <v>3044944</v>
      </c>
      <c r="C15" s="36">
        <f>C16</f>
        <v>2974187</v>
      </c>
      <c r="D15" s="4">
        <f>D16</f>
        <v>2284838</v>
      </c>
      <c r="E15" s="74">
        <f>E16</f>
        <v>3107736</v>
      </c>
      <c r="F15" s="4">
        <f>F16</f>
        <v>3413897</v>
      </c>
      <c r="G15" s="4">
        <f>G16</f>
        <v>3710732</v>
      </c>
      <c r="H15" s="12">
        <f t="shared" si="1"/>
        <v>62792</v>
      </c>
      <c r="I15" s="4">
        <f t="shared" si="2"/>
        <v>133549</v>
      </c>
      <c r="J15" s="4">
        <f t="shared" si="3"/>
        <v>306161</v>
      </c>
      <c r="K15" s="26">
        <f t="shared" si="4"/>
        <v>296835</v>
      </c>
      <c r="L15" s="99">
        <f t="shared" si="5"/>
        <v>2.0621725719750512</v>
      </c>
      <c r="M15" s="27">
        <f t="shared" si="6"/>
        <v>4.4902691054731934</v>
      </c>
      <c r="N15" s="28">
        <f t="shared" si="7"/>
        <v>9.8515768392167153</v>
      </c>
      <c r="O15" s="28">
        <f t="shared" si="8"/>
        <v>8.6949020430317603</v>
      </c>
    </row>
    <row r="16" spans="1:15" s="62" customFormat="1" ht="38.25">
      <c r="A16" s="57" t="s">
        <v>7</v>
      </c>
      <c r="B16" s="50">
        <v>3044944</v>
      </c>
      <c r="C16" s="58">
        <v>2974187</v>
      </c>
      <c r="D16" s="50">
        <v>2284838</v>
      </c>
      <c r="E16" s="76">
        <v>3107736</v>
      </c>
      <c r="F16" s="59">
        <v>3413897</v>
      </c>
      <c r="G16" s="59">
        <v>3710732</v>
      </c>
      <c r="H16" s="69">
        <f t="shared" si="1"/>
        <v>62792</v>
      </c>
      <c r="I16" s="58">
        <f t="shared" si="2"/>
        <v>133549</v>
      </c>
      <c r="J16" s="58">
        <f t="shared" si="3"/>
        <v>306161</v>
      </c>
      <c r="K16" s="60">
        <f t="shared" si="4"/>
        <v>296835</v>
      </c>
      <c r="L16" s="100">
        <f t="shared" si="5"/>
        <v>2.0621725719750512</v>
      </c>
      <c r="M16" s="61">
        <f t="shared" si="6"/>
        <v>4.4902691054731934</v>
      </c>
      <c r="N16" s="20">
        <f t="shared" si="7"/>
        <v>9.8515768392167153</v>
      </c>
      <c r="O16" s="20">
        <f t="shared" si="8"/>
        <v>8.6949020430317603</v>
      </c>
    </row>
    <row r="17" spans="1:15" ht="14.25" customHeight="1">
      <c r="A17" s="8" t="s">
        <v>8</v>
      </c>
      <c r="B17" s="36">
        <f t="shared" ref="B17:G17" si="10">B18</f>
        <v>895176</v>
      </c>
      <c r="C17" s="36">
        <f t="shared" si="10"/>
        <v>906415</v>
      </c>
      <c r="D17" s="4">
        <f t="shared" si="10"/>
        <v>723377</v>
      </c>
      <c r="E17" s="74">
        <f t="shared" si="10"/>
        <v>714828</v>
      </c>
      <c r="F17" s="4">
        <f t="shared" si="10"/>
        <v>696016</v>
      </c>
      <c r="G17" s="4">
        <f t="shared" si="10"/>
        <v>758779</v>
      </c>
      <c r="H17" s="12">
        <f t="shared" si="1"/>
        <v>-180348</v>
      </c>
      <c r="I17" s="4">
        <f t="shared" si="2"/>
        <v>-191587</v>
      </c>
      <c r="J17" s="4">
        <f t="shared" si="3"/>
        <v>-18812</v>
      </c>
      <c r="K17" s="26">
        <f t="shared" si="4"/>
        <v>62763</v>
      </c>
      <c r="L17" s="100">
        <f t="shared" si="5"/>
        <v>-20.146652725274137</v>
      </c>
      <c r="M17" s="27">
        <f t="shared" si="6"/>
        <v>-21.136786129973579</v>
      </c>
      <c r="N17" s="28">
        <f t="shared" si="7"/>
        <v>-2.6316820270050978</v>
      </c>
      <c r="O17" s="28">
        <f t="shared" si="8"/>
        <v>9.0174651157444661</v>
      </c>
    </row>
    <row r="18" spans="1:15" s="62" customFormat="1" ht="27" customHeight="1">
      <c r="A18" s="57" t="s">
        <v>9</v>
      </c>
      <c r="B18" s="50">
        <v>895176</v>
      </c>
      <c r="C18" s="58">
        <v>906415</v>
      </c>
      <c r="D18" s="50">
        <v>723377</v>
      </c>
      <c r="E18" s="77">
        <v>714828</v>
      </c>
      <c r="F18" s="59">
        <v>696016</v>
      </c>
      <c r="G18" s="59">
        <v>758779</v>
      </c>
      <c r="H18" s="69">
        <f t="shared" si="1"/>
        <v>-180348</v>
      </c>
      <c r="I18" s="58">
        <f t="shared" si="2"/>
        <v>-191587</v>
      </c>
      <c r="J18" s="58">
        <f t="shared" si="3"/>
        <v>-18812</v>
      </c>
      <c r="K18" s="60">
        <f t="shared" si="4"/>
        <v>62763</v>
      </c>
      <c r="L18" s="100">
        <f t="shared" si="5"/>
        <v>-20.146652725274137</v>
      </c>
      <c r="M18" s="61">
        <f t="shared" si="6"/>
        <v>-21.136786129973579</v>
      </c>
      <c r="N18" s="20">
        <f t="shared" si="7"/>
        <v>-2.6316820270050978</v>
      </c>
      <c r="O18" s="20">
        <f t="shared" si="8"/>
        <v>9.0174651157444661</v>
      </c>
    </row>
    <row r="19" spans="1:15" hidden="1">
      <c r="A19" s="21" t="s">
        <v>50</v>
      </c>
      <c r="B19" s="63">
        <v>0</v>
      </c>
      <c r="C19" s="39">
        <v>0</v>
      </c>
      <c r="D19" s="50">
        <v>0</v>
      </c>
      <c r="E19" s="78">
        <v>0</v>
      </c>
      <c r="F19" s="7">
        <v>0</v>
      </c>
      <c r="G19" s="6">
        <v>0</v>
      </c>
      <c r="H19" s="69">
        <f t="shared" si="1"/>
        <v>0</v>
      </c>
      <c r="I19" s="7">
        <f t="shared" si="2"/>
        <v>0</v>
      </c>
      <c r="J19" s="7">
        <f t="shared" si="3"/>
        <v>0</v>
      </c>
      <c r="K19" s="10">
        <f t="shared" si="4"/>
        <v>0</v>
      </c>
      <c r="L19" s="100" t="s">
        <v>59</v>
      </c>
      <c r="M19" s="19" t="s">
        <v>59</v>
      </c>
      <c r="N19" s="20" t="s">
        <v>59</v>
      </c>
      <c r="O19" s="20" t="s">
        <v>59</v>
      </c>
    </row>
    <row r="20" spans="1:15">
      <c r="A20" s="8" t="s">
        <v>10</v>
      </c>
      <c r="B20" s="36">
        <f>B21+B22+B23</f>
        <v>2905044</v>
      </c>
      <c r="C20" s="36">
        <f>C21+C22+C23</f>
        <v>2663661</v>
      </c>
      <c r="D20" s="5">
        <f>D21+D22+D23</f>
        <v>2062466</v>
      </c>
      <c r="E20" s="79">
        <f>E21+E22+E23</f>
        <v>2892836</v>
      </c>
      <c r="F20" s="5">
        <f t="shared" ref="F20:G20" si="11">F21+F22+F23</f>
        <v>2912529</v>
      </c>
      <c r="G20" s="5">
        <f t="shared" si="11"/>
        <v>3000075</v>
      </c>
      <c r="H20" s="12">
        <f t="shared" si="1"/>
        <v>-12208</v>
      </c>
      <c r="I20" s="4">
        <f t="shared" si="2"/>
        <v>229175</v>
      </c>
      <c r="J20" s="4">
        <f t="shared" si="3"/>
        <v>19693</v>
      </c>
      <c r="K20" s="26">
        <f t="shared" si="4"/>
        <v>87546</v>
      </c>
      <c r="L20" s="99">
        <f t="shared" ref="L20:L29" si="12">H20/B20%</f>
        <v>-0.42023459885633402</v>
      </c>
      <c r="M20" s="27">
        <f t="shared" ref="M20:M30" si="13">I20/C20%</f>
        <v>8.6037600130046581</v>
      </c>
      <c r="N20" s="28">
        <f t="shared" ref="N20:N30" si="14">J20/E20%</f>
        <v>0.68075065437515292</v>
      </c>
      <c r="O20" s="28">
        <f t="shared" ref="O20:O30" si="15">K20/F20%</f>
        <v>3.0058413152281056</v>
      </c>
    </row>
    <row r="21" spans="1:15" s="62" customFormat="1">
      <c r="A21" s="57" t="s">
        <v>11</v>
      </c>
      <c r="B21" s="50">
        <v>2561087</v>
      </c>
      <c r="C21" s="54">
        <v>2278081</v>
      </c>
      <c r="D21" s="50">
        <v>1888532</v>
      </c>
      <c r="E21" s="80">
        <v>2483954</v>
      </c>
      <c r="F21" s="64">
        <v>2485566</v>
      </c>
      <c r="G21" s="59">
        <v>2554176</v>
      </c>
      <c r="H21" s="69">
        <f t="shared" si="1"/>
        <v>-77133</v>
      </c>
      <c r="I21" s="58">
        <f t="shared" si="2"/>
        <v>205873</v>
      </c>
      <c r="J21" s="58">
        <f t="shared" si="3"/>
        <v>1612</v>
      </c>
      <c r="K21" s="60">
        <f t="shared" si="4"/>
        <v>68610</v>
      </c>
      <c r="L21" s="100">
        <f t="shared" si="12"/>
        <v>-3.011729004129887</v>
      </c>
      <c r="M21" s="61">
        <f t="shared" si="13"/>
        <v>9.0371237897159933</v>
      </c>
      <c r="N21" s="20">
        <f t="shared" si="14"/>
        <v>6.4896531900349205E-2</v>
      </c>
      <c r="O21" s="20">
        <f t="shared" si="15"/>
        <v>2.7603370821776609</v>
      </c>
    </row>
    <row r="22" spans="1:15">
      <c r="A22" s="13" t="s">
        <v>12</v>
      </c>
      <c r="B22" s="50">
        <v>343165</v>
      </c>
      <c r="C22" s="54">
        <v>384733</v>
      </c>
      <c r="D22" s="50">
        <v>173318</v>
      </c>
      <c r="E22" s="45">
        <v>407972</v>
      </c>
      <c r="F22" s="45">
        <v>426053</v>
      </c>
      <c r="G22" s="45">
        <v>444989</v>
      </c>
      <c r="H22" s="69">
        <f t="shared" si="1"/>
        <v>64807</v>
      </c>
      <c r="I22" s="7">
        <f t="shared" si="2"/>
        <v>23239</v>
      </c>
      <c r="J22" s="7">
        <f t="shared" si="3"/>
        <v>18081</v>
      </c>
      <c r="K22" s="10">
        <f t="shared" si="4"/>
        <v>18936</v>
      </c>
      <c r="L22" s="100">
        <f t="shared" si="12"/>
        <v>18.885084434601431</v>
      </c>
      <c r="M22" s="19">
        <f t="shared" si="13"/>
        <v>6.0402928784377741</v>
      </c>
      <c r="N22" s="20">
        <f t="shared" si="14"/>
        <v>4.4319217985548027</v>
      </c>
      <c r="O22" s="20">
        <f t="shared" si="15"/>
        <v>4.4445174661368423</v>
      </c>
    </row>
    <row r="23" spans="1:15">
      <c r="A23" s="13" t="s">
        <v>13</v>
      </c>
      <c r="B23" s="50">
        <v>792</v>
      </c>
      <c r="C23" s="54">
        <v>847</v>
      </c>
      <c r="D23" s="50">
        <v>616</v>
      </c>
      <c r="E23" s="45">
        <v>910</v>
      </c>
      <c r="F23" s="45">
        <v>910</v>
      </c>
      <c r="G23" s="45">
        <v>910</v>
      </c>
      <c r="H23" s="69">
        <f t="shared" si="1"/>
        <v>118</v>
      </c>
      <c r="I23" s="7">
        <f t="shared" si="2"/>
        <v>63</v>
      </c>
      <c r="J23" s="7">
        <f t="shared" si="3"/>
        <v>0</v>
      </c>
      <c r="K23" s="10">
        <f t="shared" si="4"/>
        <v>0</v>
      </c>
      <c r="L23" s="100">
        <f t="shared" si="12"/>
        <v>14.8989898989899</v>
      </c>
      <c r="M23" s="19">
        <f t="shared" si="13"/>
        <v>7.438016528925619</v>
      </c>
      <c r="N23" s="20">
        <f t="shared" si="14"/>
        <v>0</v>
      </c>
      <c r="O23" s="20">
        <f t="shared" si="15"/>
        <v>0</v>
      </c>
    </row>
    <row r="24" spans="1:15" ht="38.25">
      <c r="A24" s="8" t="s">
        <v>14</v>
      </c>
      <c r="B24" s="36">
        <f>B25+B26</f>
        <v>643602</v>
      </c>
      <c r="C24" s="36">
        <f>C25+C26</f>
        <v>826316</v>
      </c>
      <c r="D24" s="5">
        <f t="shared" ref="D24:E24" si="16">D25+D26</f>
        <v>607278</v>
      </c>
      <c r="E24" s="79">
        <f t="shared" si="16"/>
        <v>931486</v>
      </c>
      <c r="F24" s="5">
        <f>F25+F26</f>
        <v>1000282</v>
      </c>
      <c r="G24" s="5">
        <f>G25+G26</f>
        <v>1087204</v>
      </c>
      <c r="H24" s="12">
        <f t="shared" si="1"/>
        <v>287884</v>
      </c>
      <c r="I24" s="4">
        <f t="shared" si="2"/>
        <v>105170</v>
      </c>
      <c r="J24" s="4">
        <f t="shared" si="3"/>
        <v>68796</v>
      </c>
      <c r="K24" s="26">
        <f t="shared" si="4"/>
        <v>86922</v>
      </c>
      <c r="L24" s="99">
        <f t="shared" si="12"/>
        <v>44.730128246960078</v>
      </c>
      <c r="M24" s="27">
        <f t="shared" si="13"/>
        <v>12.727576375139778</v>
      </c>
      <c r="N24" s="28">
        <f t="shared" si="14"/>
        <v>7.3856182486908013</v>
      </c>
      <c r="O24" s="28">
        <f t="shared" si="15"/>
        <v>8.6897494906436386</v>
      </c>
    </row>
    <row r="25" spans="1:15" s="62" customFormat="1" ht="15" customHeight="1">
      <c r="A25" s="57" t="s">
        <v>15</v>
      </c>
      <c r="B25" s="50">
        <v>641612</v>
      </c>
      <c r="C25" s="54">
        <v>824240</v>
      </c>
      <c r="D25" s="50">
        <v>605448</v>
      </c>
      <c r="E25" s="64">
        <v>929308</v>
      </c>
      <c r="F25" s="64">
        <v>998038</v>
      </c>
      <c r="G25" s="59">
        <v>1084924</v>
      </c>
      <c r="H25" s="69">
        <f t="shared" si="1"/>
        <v>287696</v>
      </c>
      <c r="I25" s="58">
        <f t="shared" si="2"/>
        <v>105068</v>
      </c>
      <c r="J25" s="58">
        <f t="shared" si="3"/>
        <v>68730</v>
      </c>
      <c r="K25" s="60">
        <f t="shared" si="4"/>
        <v>86886</v>
      </c>
      <c r="L25" s="100">
        <f t="shared" si="12"/>
        <v>44.839560357349924</v>
      </c>
      <c r="M25" s="61">
        <f t="shared" si="13"/>
        <v>12.747258080170825</v>
      </c>
      <c r="N25" s="20">
        <f t="shared" si="14"/>
        <v>7.3958257111743366</v>
      </c>
      <c r="O25" s="20">
        <f t="shared" si="15"/>
        <v>8.7056805452297414</v>
      </c>
    </row>
    <row r="26" spans="1:15" ht="51">
      <c r="A26" s="13" t="s">
        <v>16</v>
      </c>
      <c r="B26" s="50">
        <v>1990</v>
      </c>
      <c r="C26" s="54">
        <v>2076</v>
      </c>
      <c r="D26" s="50">
        <v>1830</v>
      </c>
      <c r="E26" s="45">
        <v>2178</v>
      </c>
      <c r="F26" s="45">
        <v>2244</v>
      </c>
      <c r="G26" s="45">
        <v>2280</v>
      </c>
      <c r="H26" s="69">
        <f t="shared" si="1"/>
        <v>188</v>
      </c>
      <c r="I26" s="7">
        <f t="shared" si="2"/>
        <v>102</v>
      </c>
      <c r="J26" s="7">
        <f t="shared" si="3"/>
        <v>66</v>
      </c>
      <c r="K26" s="10">
        <f t="shared" si="4"/>
        <v>36</v>
      </c>
      <c r="L26" s="100">
        <f t="shared" si="12"/>
        <v>9.4472361809045236</v>
      </c>
      <c r="M26" s="19">
        <f t="shared" si="13"/>
        <v>4.9132947976878611</v>
      </c>
      <c r="N26" s="20">
        <f t="shared" si="14"/>
        <v>3.0303030303030303</v>
      </c>
      <c r="O26" s="20">
        <f t="shared" si="15"/>
        <v>1.6042780748663101</v>
      </c>
    </row>
    <row r="27" spans="1:15">
      <c r="A27" s="8" t="s">
        <v>17</v>
      </c>
      <c r="B27" s="36">
        <f>B28+B29</f>
        <v>69292</v>
      </c>
      <c r="C27" s="36">
        <f>C28+C29</f>
        <v>71304</v>
      </c>
      <c r="D27" s="5">
        <f>D28+D29</f>
        <v>50906</v>
      </c>
      <c r="E27" s="79">
        <f>E28+E29</f>
        <v>77350</v>
      </c>
      <c r="F27" s="5">
        <f t="shared" ref="F27:G27" si="17">F28+F29</f>
        <v>78136</v>
      </c>
      <c r="G27" s="5">
        <f t="shared" si="17"/>
        <v>78692</v>
      </c>
      <c r="H27" s="12">
        <f t="shared" si="1"/>
        <v>8058</v>
      </c>
      <c r="I27" s="4">
        <f t="shared" si="2"/>
        <v>6046</v>
      </c>
      <c r="J27" s="4">
        <f t="shared" si="3"/>
        <v>786</v>
      </c>
      <c r="K27" s="26">
        <f t="shared" si="4"/>
        <v>556</v>
      </c>
      <c r="L27" s="99">
        <f t="shared" si="12"/>
        <v>11.629048086359177</v>
      </c>
      <c r="M27" s="27">
        <f t="shared" si="13"/>
        <v>8.4791877033546506</v>
      </c>
      <c r="N27" s="28">
        <f t="shared" si="14"/>
        <v>1.0161603102779573</v>
      </c>
      <c r="O27" s="28">
        <f t="shared" si="15"/>
        <v>0.71157980956281353</v>
      </c>
    </row>
    <row r="28" spans="1:15" ht="91.5" customHeight="1">
      <c r="A28" s="13" t="s">
        <v>18</v>
      </c>
      <c r="B28" s="50">
        <v>745</v>
      </c>
      <c r="C28" s="55">
        <v>1078</v>
      </c>
      <c r="D28" s="50">
        <v>884</v>
      </c>
      <c r="E28" s="45">
        <v>1144</v>
      </c>
      <c r="F28" s="45">
        <v>1144</v>
      </c>
      <c r="G28" s="45">
        <v>1144</v>
      </c>
      <c r="H28" s="69">
        <f t="shared" si="1"/>
        <v>399</v>
      </c>
      <c r="I28" s="7">
        <f t="shared" si="2"/>
        <v>66</v>
      </c>
      <c r="J28" s="7">
        <f t="shared" si="3"/>
        <v>0</v>
      </c>
      <c r="K28" s="10">
        <f t="shared" si="4"/>
        <v>0</v>
      </c>
      <c r="L28" s="100">
        <f t="shared" si="12"/>
        <v>53.557046979865774</v>
      </c>
      <c r="M28" s="19">
        <f t="shared" si="13"/>
        <v>6.1224489795918373</v>
      </c>
      <c r="N28" s="20">
        <f t="shared" si="14"/>
        <v>0</v>
      </c>
      <c r="O28" s="20">
        <f t="shared" si="15"/>
        <v>0</v>
      </c>
    </row>
    <row r="29" spans="1:15" ht="51">
      <c r="A29" s="13" t="s">
        <v>19</v>
      </c>
      <c r="B29" s="50">
        <v>68547</v>
      </c>
      <c r="C29" s="54">
        <v>70226</v>
      </c>
      <c r="D29" s="50">
        <v>50022</v>
      </c>
      <c r="E29" s="45">
        <v>76206</v>
      </c>
      <c r="F29" s="45">
        <v>76992</v>
      </c>
      <c r="G29" s="45">
        <v>77548</v>
      </c>
      <c r="H29" s="69">
        <f t="shared" si="1"/>
        <v>7659</v>
      </c>
      <c r="I29" s="7">
        <f t="shared" si="2"/>
        <v>5980</v>
      </c>
      <c r="J29" s="7">
        <f t="shared" si="3"/>
        <v>786</v>
      </c>
      <c r="K29" s="10">
        <f t="shared" si="4"/>
        <v>556</v>
      </c>
      <c r="L29" s="100">
        <f t="shared" si="12"/>
        <v>11.173355507899689</v>
      </c>
      <c r="M29" s="19">
        <f t="shared" si="13"/>
        <v>8.5153646797482416</v>
      </c>
      <c r="N29" s="20">
        <f t="shared" si="14"/>
        <v>1.0314148492244706</v>
      </c>
      <c r="O29" s="20">
        <f t="shared" si="15"/>
        <v>0.72215295095594356</v>
      </c>
    </row>
    <row r="30" spans="1:15" s="31" customFormat="1" ht="51">
      <c r="A30" s="22" t="s">
        <v>51</v>
      </c>
      <c r="B30" s="53">
        <v>0</v>
      </c>
      <c r="C30" s="36">
        <v>53</v>
      </c>
      <c r="D30" s="68">
        <v>55</v>
      </c>
      <c r="E30" s="81">
        <v>10</v>
      </c>
      <c r="F30" s="4">
        <v>5</v>
      </c>
      <c r="G30" s="5">
        <v>5</v>
      </c>
      <c r="H30" s="12">
        <f t="shared" si="1"/>
        <v>10</v>
      </c>
      <c r="I30" s="4">
        <f t="shared" si="2"/>
        <v>-43</v>
      </c>
      <c r="J30" s="4">
        <f t="shared" si="3"/>
        <v>-5</v>
      </c>
      <c r="K30" s="26">
        <f t="shared" si="4"/>
        <v>0</v>
      </c>
      <c r="L30" s="99" t="s">
        <v>59</v>
      </c>
      <c r="M30" s="27">
        <f t="shared" si="13"/>
        <v>-81.132075471698116</v>
      </c>
      <c r="N30" s="28">
        <f t="shared" si="14"/>
        <v>-50</v>
      </c>
      <c r="O30" s="28">
        <f t="shared" si="15"/>
        <v>0</v>
      </c>
    </row>
    <row r="31" spans="1:15" ht="63.75">
      <c r="A31" s="8" t="s">
        <v>20</v>
      </c>
      <c r="B31" s="36">
        <f t="shared" ref="B31:G31" si="18">SUM(B32:B36)</f>
        <v>41125</v>
      </c>
      <c r="C31" s="36">
        <f t="shared" si="18"/>
        <v>45125</v>
      </c>
      <c r="D31" s="5">
        <f t="shared" si="18"/>
        <v>46300</v>
      </c>
      <c r="E31" s="79">
        <f t="shared" si="18"/>
        <v>42067</v>
      </c>
      <c r="F31" s="5">
        <f t="shared" si="18"/>
        <v>43088</v>
      </c>
      <c r="G31" s="5">
        <f t="shared" si="18"/>
        <v>44634</v>
      </c>
      <c r="H31" s="12">
        <f t="shared" si="1"/>
        <v>942</v>
      </c>
      <c r="I31" s="4">
        <f t="shared" si="2"/>
        <v>-3058</v>
      </c>
      <c r="J31" s="4">
        <f t="shared" si="3"/>
        <v>1021</v>
      </c>
      <c r="K31" s="26">
        <f t="shared" si="4"/>
        <v>1546</v>
      </c>
      <c r="L31" s="99">
        <f t="shared" ref="L31:L45" si="19">H31/B31%</f>
        <v>2.2905775075987842</v>
      </c>
      <c r="M31" s="27">
        <f t="shared" ref="M31:M46" si="20">I31/C31%</f>
        <v>-6.7767313019390585</v>
      </c>
      <c r="N31" s="28">
        <f t="shared" ref="N31:N45" si="21">J31/E31%</f>
        <v>2.4270806095038866</v>
      </c>
      <c r="O31" s="28">
        <f t="shared" ref="O31:O45" si="22">K31/F31%</f>
        <v>3.5880059413293726</v>
      </c>
    </row>
    <row r="32" spans="1:15" ht="92.25" customHeight="1">
      <c r="A32" s="13" t="s">
        <v>21</v>
      </c>
      <c r="B32" s="50">
        <v>350</v>
      </c>
      <c r="C32" s="54">
        <v>3258</v>
      </c>
      <c r="D32" s="50">
        <v>3258</v>
      </c>
      <c r="E32" s="45">
        <v>350</v>
      </c>
      <c r="F32" s="46">
        <v>350</v>
      </c>
      <c r="G32" s="24">
        <v>350</v>
      </c>
      <c r="H32" s="69">
        <f t="shared" si="1"/>
        <v>0</v>
      </c>
      <c r="I32" s="7">
        <f t="shared" si="2"/>
        <v>-2908</v>
      </c>
      <c r="J32" s="7">
        <f t="shared" si="3"/>
        <v>0</v>
      </c>
      <c r="K32" s="10">
        <f t="shared" si="4"/>
        <v>0</v>
      </c>
      <c r="L32" s="100">
        <f t="shared" si="19"/>
        <v>0</v>
      </c>
      <c r="M32" s="19">
        <f t="shared" si="20"/>
        <v>-89.257213014119102</v>
      </c>
      <c r="N32" s="20">
        <f t="shared" si="21"/>
        <v>0</v>
      </c>
      <c r="O32" s="20">
        <f t="shared" si="22"/>
        <v>0</v>
      </c>
    </row>
    <row r="33" spans="1:15" ht="27.75" customHeight="1">
      <c r="A33" s="13" t="s">
        <v>22</v>
      </c>
      <c r="B33" s="50">
        <v>850</v>
      </c>
      <c r="C33" s="54">
        <v>821</v>
      </c>
      <c r="D33" s="50">
        <v>0</v>
      </c>
      <c r="E33" s="82">
        <v>531</v>
      </c>
      <c r="F33" s="45">
        <v>271</v>
      </c>
      <c r="G33" s="45">
        <v>211</v>
      </c>
      <c r="H33" s="69">
        <f t="shared" si="1"/>
        <v>-319</v>
      </c>
      <c r="I33" s="7">
        <f t="shared" si="2"/>
        <v>-290</v>
      </c>
      <c r="J33" s="7">
        <f t="shared" si="3"/>
        <v>-260</v>
      </c>
      <c r="K33" s="10">
        <f t="shared" si="4"/>
        <v>-60</v>
      </c>
      <c r="L33" s="100">
        <f t="shared" si="19"/>
        <v>-37.529411764705884</v>
      </c>
      <c r="M33" s="19">
        <f t="shared" si="20"/>
        <v>-35.322777101096221</v>
      </c>
      <c r="N33" s="20">
        <f t="shared" si="21"/>
        <v>-48.964218455743882</v>
      </c>
      <c r="O33" s="20">
        <f t="shared" si="22"/>
        <v>-22.140221402214021</v>
      </c>
    </row>
    <row r="34" spans="1:15" ht="116.25" customHeight="1">
      <c r="A34" s="13" t="s">
        <v>23</v>
      </c>
      <c r="B34" s="50">
        <v>38977</v>
      </c>
      <c r="C34" s="54">
        <v>38977</v>
      </c>
      <c r="D34" s="50">
        <v>41022</v>
      </c>
      <c r="E34" s="45">
        <v>40206</v>
      </c>
      <c r="F34" s="45">
        <v>41487</v>
      </c>
      <c r="G34" s="45">
        <v>43093</v>
      </c>
      <c r="H34" s="69">
        <f t="shared" si="1"/>
        <v>1229</v>
      </c>
      <c r="I34" s="7">
        <f t="shared" si="2"/>
        <v>1229</v>
      </c>
      <c r="J34" s="7">
        <f t="shared" si="3"/>
        <v>1281</v>
      </c>
      <c r="K34" s="10">
        <f t="shared" si="4"/>
        <v>1606</v>
      </c>
      <c r="L34" s="100">
        <f t="shared" si="19"/>
        <v>3.1531415963260385</v>
      </c>
      <c r="M34" s="19">
        <f t="shared" si="20"/>
        <v>3.1531415963260385</v>
      </c>
      <c r="N34" s="20">
        <f t="shared" si="21"/>
        <v>3.1860916281152067</v>
      </c>
      <c r="O34" s="20">
        <f t="shared" si="22"/>
        <v>3.8710921493479886</v>
      </c>
    </row>
    <row r="35" spans="1:15" ht="27.75" customHeight="1">
      <c r="A35" s="13" t="s">
        <v>24</v>
      </c>
      <c r="B35" s="50">
        <v>400</v>
      </c>
      <c r="C35" s="54">
        <v>1521</v>
      </c>
      <c r="D35" s="50">
        <v>1521</v>
      </c>
      <c r="E35" s="82">
        <v>400</v>
      </c>
      <c r="F35" s="45">
        <v>400</v>
      </c>
      <c r="G35" s="45">
        <v>400</v>
      </c>
      <c r="H35" s="69">
        <f t="shared" si="1"/>
        <v>0</v>
      </c>
      <c r="I35" s="7">
        <f t="shared" si="2"/>
        <v>-1121</v>
      </c>
      <c r="J35" s="7">
        <f t="shared" si="3"/>
        <v>0</v>
      </c>
      <c r="K35" s="10">
        <f t="shared" si="4"/>
        <v>0</v>
      </c>
      <c r="L35" s="100">
        <f t="shared" si="19"/>
        <v>0</v>
      </c>
      <c r="M35" s="19">
        <f t="shared" si="20"/>
        <v>-73.701512163050623</v>
      </c>
      <c r="N35" s="20">
        <f t="shared" si="21"/>
        <v>0</v>
      </c>
      <c r="O35" s="20">
        <f t="shared" si="22"/>
        <v>0</v>
      </c>
    </row>
    <row r="36" spans="1:15" ht="116.25" customHeight="1">
      <c r="A36" s="13" t="s">
        <v>25</v>
      </c>
      <c r="B36" s="50">
        <v>548</v>
      </c>
      <c r="C36" s="54">
        <v>548</v>
      </c>
      <c r="D36" s="50">
        <v>499</v>
      </c>
      <c r="E36" s="82">
        <v>580</v>
      </c>
      <c r="F36" s="45">
        <v>580</v>
      </c>
      <c r="G36" s="45">
        <v>580</v>
      </c>
      <c r="H36" s="69">
        <f t="shared" si="1"/>
        <v>32</v>
      </c>
      <c r="I36" s="7">
        <f t="shared" si="2"/>
        <v>32</v>
      </c>
      <c r="J36" s="7">
        <f t="shared" si="3"/>
        <v>0</v>
      </c>
      <c r="K36" s="10">
        <f t="shared" si="4"/>
        <v>0</v>
      </c>
      <c r="L36" s="100">
        <f t="shared" si="19"/>
        <v>5.8394160583941606</v>
      </c>
      <c r="M36" s="19">
        <f t="shared" si="20"/>
        <v>5.8394160583941606</v>
      </c>
      <c r="N36" s="20">
        <f t="shared" si="21"/>
        <v>0</v>
      </c>
      <c r="O36" s="20">
        <f t="shared" si="22"/>
        <v>0</v>
      </c>
    </row>
    <row r="37" spans="1:15" ht="25.5">
      <c r="A37" s="8" t="s">
        <v>26</v>
      </c>
      <c r="B37" s="36">
        <f>SUM(B38:B40)</f>
        <v>64397</v>
      </c>
      <c r="C37" s="36">
        <f>SUM(C38:C40)</f>
        <v>81345</v>
      </c>
      <c r="D37" s="5">
        <f>SUM(D38:D40)</f>
        <v>71526</v>
      </c>
      <c r="E37" s="79">
        <f>SUM(E38:E40)</f>
        <v>63522</v>
      </c>
      <c r="F37" s="5">
        <f t="shared" ref="F37:G37" si="23">SUM(F38:F40)</f>
        <v>65034</v>
      </c>
      <c r="G37" s="5">
        <f t="shared" si="23"/>
        <v>66607</v>
      </c>
      <c r="H37" s="12">
        <f t="shared" si="1"/>
        <v>-875</v>
      </c>
      <c r="I37" s="4">
        <f t="shared" si="2"/>
        <v>-17823</v>
      </c>
      <c r="J37" s="4">
        <f t="shared" si="3"/>
        <v>1512</v>
      </c>
      <c r="K37" s="26">
        <f t="shared" si="4"/>
        <v>1573</v>
      </c>
      <c r="L37" s="99">
        <f t="shared" si="19"/>
        <v>-1.3587589483982172</v>
      </c>
      <c r="M37" s="27">
        <f t="shared" si="20"/>
        <v>-21.910381707541951</v>
      </c>
      <c r="N37" s="28">
        <f t="shared" si="21"/>
        <v>2.3802776990648908</v>
      </c>
      <c r="O37" s="28">
        <f t="shared" si="22"/>
        <v>2.4187348156348984</v>
      </c>
    </row>
    <row r="38" spans="1:15" ht="25.5">
      <c r="A38" s="13" t="s">
        <v>27</v>
      </c>
      <c r="B38" s="50">
        <v>40886</v>
      </c>
      <c r="C38" s="54">
        <v>41705</v>
      </c>
      <c r="D38" s="50">
        <v>36817</v>
      </c>
      <c r="E38" s="82">
        <v>37808</v>
      </c>
      <c r="F38" s="45">
        <v>39320</v>
      </c>
      <c r="G38" s="45">
        <v>40893</v>
      </c>
      <c r="H38" s="69">
        <f t="shared" si="1"/>
        <v>-3078</v>
      </c>
      <c r="I38" s="7">
        <f t="shared" si="2"/>
        <v>-3897</v>
      </c>
      <c r="J38" s="7">
        <f t="shared" si="3"/>
        <v>1512</v>
      </c>
      <c r="K38" s="10">
        <f t="shared" si="4"/>
        <v>1573</v>
      </c>
      <c r="L38" s="100">
        <f t="shared" si="19"/>
        <v>-7.5282492784816313</v>
      </c>
      <c r="M38" s="19">
        <f t="shared" si="20"/>
        <v>-9.3442033329337004</v>
      </c>
      <c r="N38" s="20">
        <f t="shared" si="21"/>
        <v>3.9991536182818455</v>
      </c>
      <c r="O38" s="20">
        <f t="shared" si="22"/>
        <v>4.0005086469989832</v>
      </c>
    </row>
    <row r="39" spans="1:15">
      <c r="A39" s="13" t="s">
        <v>28</v>
      </c>
      <c r="B39" s="50">
        <v>1586</v>
      </c>
      <c r="C39" s="54">
        <v>4254</v>
      </c>
      <c r="D39" s="50">
        <v>5774</v>
      </c>
      <c r="E39" s="82">
        <v>2864</v>
      </c>
      <c r="F39" s="45">
        <v>2864</v>
      </c>
      <c r="G39" s="45">
        <v>2864</v>
      </c>
      <c r="H39" s="69">
        <f t="shared" si="1"/>
        <v>1278</v>
      </c>
      <c r="I39" s="7">
        <f t="shared" si="2"/>
        <v>-1390</v>
      </c>
      <c r="J39" s="7">
        <f t="shared" si="3"/>
        <v>0</v>
      </c>
      <c r="K39" s="10">
        <f t="shared" si="4"/>
        <v>0</v>
      </c>
      <c r="L39" s="100">
        <f t="shared" si="19"/>
        <v>80.580075662042873</v>
      </c>
      <c r="M39" s="19">
        <f t="shared" si="20"/>
        <v>-32.675129290079923</v>
      </c>
      <c r="N39" s="20">
        <f t="shared" si="21"/>
        <v>0</v>
      </c>
      <c r="O39" s="20">
        <f t="shared" si="22"/>
        <v>0</v>
      </c>
    </row>
    <row r="40" spans="1:15">
      <c r="A40" s="13" t="s">
        <v>29</v>
      </c>
      <c r="B40" s="50">
        <v>21925</v>
      </c>
      <c r="C40" s="54">
        <v>35386</v>
      </c>
      <c r="D40" s="50">
        <v>28935</v>
      </c>
      <c r="E40" s="82">
        <v>22850</v>
      </c>
      <c r="F40" s="45">
        <v>22850</v>
      </c>
      <c r="G40" s="45">
        <v>22850</v>
      </c>
      <c r="H40" s="69">
        <f t="shared" si="1"/>
        <v>925</v>
      </c>
      <c r="I40" s="7">
        <f t="shared" si="2"/>
        <v>-12536</v>
      </c>
      <c r="J40" s="7">
        <f t="shared" si="3"/>
        <v>0</v>
      </c>
      <c r="K40" s="10">
        <f t="shared" si="4"/>
        <v>0</v>
      </c>
      <c r="L40" s="100">
        <f t="shared" si="19"/>
        <v>4.2189281641961234</v>
      </c>
      <c r="M40" s="19">
        <f t="shared" si="20"/>
        <v>-35.426439834962977</v>
      </c>
      <c r="N40" s="20">
        <f t="shared" si="21"/>
        <v>0</v>
      </c>
      <c r="O40" s="20">
        <f t="shared" si="22"/>
        <v>0</v>
      </c>
    </row>
    <row r="41" spans="1:15" ht="39.75" customHeight="1">
      <c r="A41" s="8" t="s">
        <v>30</v>
      </c>
      <c r="B41" s="36">
        <f>B42+B43</f>
        <v>31522</v>
      </c>
      <c r="C41" s="36">
        <f>C42+C43</f>
        <v>40656</v>
      </c>
      <c r="D41" s="5">
        <f>D42+D43</f>
        <v>40835</v>
      </c>
      <c r="E41" s="79">
        <f>E42+E43</f>
        <v>23055</v>
      </c>
      <c r="F41" s="5">
        <f t="shared" ref="F41:G41" si="24">F42+F43</f>
        <v>23216</v>
      </c>
      <c r="G41" s="5">
        <f t="shared" si="24"/>
        <v>23330</v>
      </c>
      <c r="H41" s="12">
        <f t="shared" si="1"/>
        <v>-8467</v>
      </c>
      <c r="I41" s="4">
        <f t="shared" si="2"/>
        <v>-17601</v>
      </c>
      <c r="J41" s="4">
        <f t="shared" si="3"/>
        <v>161</v>
      </c>
      <c r="K41" s="26">
        <f t="shared" si="4"/>
        <v>114</v>
      </c>
      <c r="L41" s="99">
        <f t="shared" si="19"/>
        <v>-26.860605291542413</v>
      </c>
      <c r="M41" s="27">
        <f t="shared" si="20"/>
        <v>-43.29250295159386</v>
      </c>
      <c r="N41" s="28">
        <f t="shared" si="21"/>
        <v>0.69833008024289733</v>
      </c>
      <c r="O41" s="28">
        <f t="shared" si="22"/>
        <v>0.4910406616126809</v>
      </c>
    </row>
    <row r="42" spans="1:15" ht="25.5">
      <c r="A42" s="13" t="s">
        <v>31</v>
      </c>
      <c r="B42" s="50">
        <v>17353</v>
      </c>
      <c r="C42" s="54">
        <v>15336</v>
      </c>
      <c r="D42" s="50">
        <v>12826</v>
      </c>
      <c r="E42" s="82">
        <v>13165</v>
      </c>
      <c r="F42" s="45">
        <v>13318</v>
      </c>
      <c r="G42" s="45">
        <v>13425</v>
      </c>
      <c r="H42" s="69">
        <f t="shared" ref="H42:H67" si="25">E42-B42</f>
        <v>-4188</v>
      </c>
      <c r="I42" s="7">
        <f t="shared" ref="I42:I67" si="26">E42-C42</f>
        <v>-2171</v>
      </c>
      <c r="J42" s="7">
        <f t="shared" ref="J42:J67" si="27">F42-E42</f>
        <v>153</v>
      </c>
      <c r="K42" s="10">
        <f t="shared" ref="K42:K67" si="28">G42-F42</f>
        <v>107</v>
      </c>
      <c r="L42" s="100">
        <f t="shared" si="19"/>
        <v>-24.134155477439059</v>
      </c>
      <c r="M42" s="19">
        <f t="shared" si="20"/>
        <v>-14.156233698487219</v>
      </c>
      <c r="N42" s="20">
        <f t="shared" si="21"/>
        <v>1.1621724268894795</v>
      </c>
      <c r="O42" s="20">
        <f t="shared" si="22"/>
        <v>0.80342393752815733</v>
      </c>
    </row>
    <row r="43" spans="1:15" ht="25.5">
      <c r="A43" s="13" t="s">
        <v>32</v>
      </c>
      <c r="B43" s="50">
        <v>14169</v>
      </c>
      <c r="C43" s="54">
        <v>25320</v>
      </c>
      <c r="D43" s="50">
        <v>28009</v>
      </c>
      <c r="E43" s="82">
        <v>9890</v>
      </c>
      <c r="F43" s="45">
        <v>9898</v>
      </c>
      <c r="G43" s="45">
        <v>9905</v>
      </c>
      <c r="H43" s="69">
        <f t="shared" si="25"/>
        <v>-4279</v>
      </c>
      <c r="I43" s="7">
        <f t="shared" si="26"/>
        <v>-15430</v>
      </c>
      <c r="J43" s="7">
        <f t="shared" si="27"/>
        <v>8</v>
      </c>
      <c r="K43" s="10">
        <f t="shared" si="28"/>
        <v>7</v>
      </c>
      <c r="L43" s="100">
        <f t="shared" si="19"/>
        <v>-30.199731808878539</v>
      </c>
      <c r="M43" s="19">
        <f t="shared" si="20"/>
        <v>-60.939968404423382</v>
      </c>
      <c r="N43" s="20">
        <f t="shared" si="21"/>
        <v>8.0889787664307378E-2</v>
      </c>
      <c r="O43" s="20">
        <f t="shared" si="22"/>
        <v>7.0721357850070721E-2</v>
      </c>
    </row>
    <row r="44" spans="1:15" ht="38.25">
      <c r="A44" s="8" t="s">
        <v>33</v>
      </c>
      <c r="B44" s="36">
        <f>B45+B46</f>
        <v>3448</v>
      </c>
      <c r="C44" s="36">
        <f>C45+C46</f>
        <v>1565</v>
      </c>
      <c r="D44" s="36">
        <f>D45+D46</f>
        <v>2554</v>
      </c>
      <c r="E44" s="83">
        <f>E45+E46</f>
        <v>70</v>
      </c>
      <c r="F44" s="36">
        <f t="shared" ref="F44:G44" si="29">F45+F46</f>
        <v>70</v>
      </c>
      <c r="G44" s="36">
        <f t="shared" si="29"/>
        <v>70</v>
      </c>
      <c r="H44" s="12">
        <f t="shared" si="25"/>
        <v>-3378</v>
      </c>
      <c r="I44" s="4">
        <f t="shared" si="26"/>
        <v>-1495</v>
      </c>
      <c r="J44" s="4">
        <f t="shared" si="27"/>
        <v>0</v>
      </c>
      <c r="K44" s="26">
        <f t="shared" si="28"/>
        <v>0</v>
      </c>
      <c r="L44" s="99">
        <f t="shared" si="19"/>
        <v>-97.969837587006964</v>
      </c>
      <c r="M44" s="27">
        <f t="shared" si="20"/>
        <v>-95.527156549520768</v>
      </c>
      <c r="N44" s="28">
        <f t="shared" si="21"/>
        <v>0</v>
      </c>
      <c r="O44" s="28">
        <f t="shared" si="22"/>
        <v>0</v>
      </c>
    </row>
    <row r="45" spans="1:15" ht="105" customHeight="1">
      <c r="A45" s="13" t="s">
        <v>34</v>
      </c>
      <c r="B45" s="50">
        <v>2551</v>
      </c>
      <c r="C45" s="54">
        <v>1400</v>
      </c>
      <c r="D45" s="50">
        <v>2389</v>
      </c>
      <c r="E45" s="45">
        <v>70</v>
      </c>
      <c r="F45" s="46">
        <v>70</v>
      </c>
      <c r="G45" s="24">
        <v>70</v>
      </c>
      <c r="H45" s="69">
        <f t="shared" si="25"/>
        <v>-2481</v>
      </c>
      <c r="I45" s="7">
        <f t="shared" si="26"/>
        <v>-1330</v>
      </c>
      <c r="J45" s="7">
        <f t="shared" si="27"/>
        <v>0</v>
      </c>
      <c r="K45" s="10">
        <f t="shared" si="28"/>
        <v>0</v>
      </c>
      <c r="L45" s="100">
        <f t="shared" si="19"/>
        <v>-97.255978047824371</v>
      </c>
      <c r="M45" s="19">
        <f t="shared" si="20"/>
        <v>-95</v>
      </c>
      <c r="N45" s="20">
        <f t="shared" si="21"/>
        <v>0</v>
      </c>
      <c r="O45" s="20">
        <f t="shared" si="22"/>
        <v>0</v>
      </c>
    </row>
    <row r="46" spans="1:15" ht="40.5" customHeight="1">
      <c r="A46" s="15" t="s">
        <v>52</v>
      </c>
      <c r="B46" s="50">
        <v>897</v>
      </c>
      <c r="C46" s="54">
        <v>165</v>
      </c>
      <c r="D46" s="50">
        <v>165</v>
      </c>
      <c r="E46" s="45">
        <v>0</v>
      </c>
      <c r="F46" s="47">
        <v>0</v>
      </c>
      <c r="G46" s="6">
        <v>0</v>
      </c>
      <c r="H46" s="69">
        <f t="shared" si="25"/>
        <v>-897</v>
      </c>
      <c r="I46" s="7">
        <f t="shared" si="26"/>
        <v>-165</v>
      </c>
      <c r="J46" s="7">
        <f t="shared" si="27"/>
        <v>0</v>
      </c>
      <c r="K46" s="10">
        <f t="shared" si="28"/>
        <v>0</v>
      </c>
      <c r="L46" s="100">
        <f>H46/B46%</f>
        <v>-99.999999999999986</v>
      </c>
      <c r="M46" s="19">
        <f t="shared" si="20"/>
        <v>-100</v>
      </c>
      <c r="N46" s="20" t="s">
        <v>59</v>
      </c>
      <c r="O46" s="20" t="s">
        <v>59</v>
      </c>
    </row>
    <row r="47" spans="1:15" ht="25.5">
      <c r="A47" s="8" t="s">
        <v>35</v>
      </c>
      <c r="B47" s="36">
        <f>B48</f>
        <v>368</v>
      </c>
      <c r="C47" s="36">
        <f>C48</f>
        <v>334</v>
      </c>
      <c r="D47" s="4">
        <f>D48</f>
        <v>349</v>
      </c>
      <c r="E47" s="74">
        <f>E48</f>
        <v>428</v>
      </c>
      <c r="F47" s="4">
        <f t="shared" ref="F47:G47" si="30">F48</f>
        <v>262</v>
      </c>
      <c r="G47" s="4">
        <f t="shared" si="30"/>
        <v>262</v>
      </c>
      <c r="H47" s="12">
        <f t="shared" si="25"/>
        <v>60</v>
      </c>
      <c r="I47" s="4">
        <f t="shared" si="26"/>
        <v>94</v>
      </c>
      <c r="J47" s="4">
        <f t="shared" si="27"/>
        <v>-166</v>
      </c>
      <c r="K47" s="26">
        <f t="shared" si="28"/>
        <v>0</v>
      </c>
      <c r="L47" s="99">
        <f>H47/B47%</f>
        <v>16.304347826086957</v>
      </c>
      <c r="M47" s="27">
        <f>I47/C47%</f>
        <v>28.143712574850301</v>
      </c>
      <c r="N47" s="28">
        <f t="shared" ref="N47:O50" si="31">J47/E47%</f>
        <v>-38.785046728971963</v>
      </c>
      <c r="O47" s="28">
        <f t="shared" si="31"/>
        <v>0</v>
      </c>
    </row>
    <row r="48" spans="1:15" ht="51" customHeight="1">
      <c r="A48" s="13" t="s">
        <v>36</v>
      </c>
      <c r="B48" s="50">
        <v>368</v>
      </c>
      <c r="C48" s="54">
        <v>334</v>
      </c>
      <c r="D48" s="50">
        <v>349</v>
      </c>
      <c r="E48" s="84">
        <v>428</v>
      </c>
      <c r="F48" s="46">
        <v>262</v>
      </c>
      <c r="G48" s="46">
        <v>262</v>
      </c>
      <c r="H48" s="69">
        <f t="shared" si="25"/>
        <v>60</v>
      </c>
      <c r="I48" s="7">
        <f t="shared" si="26"/>
        <v>94</v>
      </c>
      <c r="J48" s="7">
        <f t="shared" si="27"/>
        <v>-166</v>
      </c>
      <c r="K48" s="10">
        <f t="shared" si="28"/>
        <v>0</v>
      </c>
      <c r="L48" s="100">
        <f>H48/B48%</f>
        <v>16.304347826086957</v>
      </c>
      <c r="M48" s="19">
        <f>I48/C48%</f>
        <v>28.143712574850301</v>
      </c>
      <c r="N48" s="20">
        <f t="shared" si="31"/>
        <v>-38.785046728971963</v>
      </c>
      <c r="O48" s="20">
        <f t="shared" si="31"/>
        <v>0</v>
      </c>
    </row>
    <row r="49" spans="1:17" ht="25.5">
      <c r="A49" s="8" t="s">
        <v>37</v>
      </c>
      <c r="B49" s="68">
        <v>220392</v>
      </c>
      <c r="C49" s="56">
        <v>211442</v>
      </c>
      <c r="D49" s="68">
        <v>143557</v>
      </c>
      <c r="E49" s="85">
        <v>205444</v>
      </c>
      <c r="F49" s="16">
        <v>198416</v>
      </c>
      <c r="G49" s="16">
        <v>200510</v>
      </c>
      <c r="H49" s="12">
        <f t="shared" si="25"/>
        <v>-14948</v>
      </c>
      <c r="I49" s="4">
        <f t="shared" si="26"/>
        <v>-5998</v>
      </c>
      <c r="J49" s="4">
        <f t="shared" si="27"/>
        <v>-7028</v>
      </c>
      <c r="K49" s="26">
        <f t="shared" si="28"/>
        <v>2094</v>
      </c>
      <c r="L49" s="99">
        <f>H49/B49%</f>
        <v>-6.782460343388145</v>
      </c>
      <c r="M49" s="27">
        <f>I49/C49%</f>
        <v>-2.8367117223635794</v>
      </c>
      <c r="N49" s="28">
        <f t="shared" si="31"/>
        <v>-3.4208835497751213</v>
      </c>
      <c r="O49" s="28">
        <f t="shared" si="31"/>
        <v>1.0553584388355777</v>
      </c>
    </row>
    <row r="50" spans="1:17" ht="13.5" customHeight="1">
      <c r="A50" s="8" t="s">
        <v>38</v>
      </c>
      <c r="B50" s="50">
        <v>1</v>
      </c>
      <c r="C50" s="36">
        <f>C51+C52</f>
        <v>32</v>
      </c>
      <c r="D50" s="50">
        <v>22</v>
      </c>
      <c r="E50" s="83">
        <f>E51+E52</f>
        <v>17</v>
      </c>
      <c r="F50" s="25">
        <v>2</v>
      </c>
      <c r="G50" s="25">
        <v>2</v>
      </c>
      <c r="H50" s="12">
        <f t="shared" si="25"/>
        <v>16</v>
      </c>
      <c r="I50" s="4">
        <f t="shared" si="26"/>
        <v>-15</v>
      </c>
      <c r="J50" s="4">
        <f t="shared" si="27"/>
        <v>-15</v>
      </c>
      <c r="K50" s="26">
        <f t="shared" si="28"/>
        <v>0</v>
      </c>
      <c r="L50" s="99">
        <f>H50/B50%</f>
        <v>1600</v>
      </c>
      <c r="M50" s="27">
        <f>I50/C50%</f>
        <v>-46.875</v>
      </c>
      <c r="N50" s="28">
        <f t="shared" si="31"/>
        <v>-88.235294117647058</v>
      </c>
      <c r="O50" s="28">
        <f t="shared" si="31"/>
        <v>0</v>
      </c>
    </row>
    <row r="51" spans="1:17">
      <c r="A51" s="18" t="s">
        <v>53</v>
      </c>
      <c r="B51" s="63">
        <v>0</v>
      </c>
      <c r="C51" s="54">
        <v>0</v>
      </c>
      <c r="D51" s="50">
        <v>15</v>
      </c>
      <c r="E51" s="86">
        <v>0</v>
      </c>
      <c r="F51" s="24">
        <v>0</v>
      </c>
      <c r="G51" s="24">
        <v>0</v>
      </c>
      <c r="H51" s="69">
        <f t="shared" si="25"/>
        <v>0</v>
      </c>
      <c r="I51" s="7">
        <f t="shared" si="26"/>
        <v>0</v>
      </c>
      <c r="J51" s="7">
        <f t="shared" si="27"/>
        <v>0</v>
      </c>
      <c r="K51" s="7">
        <f t="shared" si="28"/>
        <v>0</v>
      </c>
      <c r="L51" s="100" t="s">
        <v>59</v>
      </c>
      <c r="M51" s="19" t="s">
        <v>59</v>
      </c>
      <c r="N51" s="20" t="s">
        <v>59</v>
      </c>
      <c r="O51" s="20" t="s">
        <v>59</v>
      </c>
    </row>
    <row r="52" spans="1:17">
      <c r="A52" s="13" t="s">
        <v>39</v>
      </c>
      <c r="B52" s="63">
        <v>1</v>
      </c>
      <c r="C52" s="54">
        <v>32</v>
      </c>
      <c r="D52" s="50">
        <v>7</v>
      </c>
      <c r="E52" s="84">
        <v>17</v>
      </c>
      <c r="F52" s="7">
        <v>2</v>
      </c>
      <c r="G52" s="6">
        <v>2</v>
      </c>
      <c r="H52" s="69">
        <f t="shared" si="25"/>
        <v>16</v>
      </c>
      <c r="I52" s="7">
        <f t="shared" si="26"/>
        <v>-15</v>
      </c>
      <c r="J52" s="7">
        <f t="shared" si="27"/>
        <v>-15</v>
      </c>
      <c r="K52" s="10">
        <f t="shared" si="28"/>
        <v>0</v>
      </c>
      <c r="L52" s="100">
        <f t="shared" ref="L52:M56" si="32">H52/B52%</f>
        <v>1600</v>
      </c>
      <c r="M52" s="19">
        <f t="shared" si="32"/>
        <v>-46.875</v>
      </c>
      <c r="N52" s="20">
        <f t="shared" ref="N52:O56" si="33">J52/E52%</f>
        <v>-88.235294117647058</v>
      </c>
      <c r="O52" s="20">
        <f t="shared" si="33"/>
        <v>0</v>
      </c>
    </row>
    <row r="53" spans="1:17">
      <c r="A53" s="8" t="s">
        <v>40</v>
      </c>
      <c r="B53" s="42">
        <f>B54+B67+B66+B65+B64</f>
        <v>9408715</v>
      </c>
      <c r="C53" s="42">
        <f>C54+C67+C66+C65+C64</f>
        <v>10042293</v>
      </c>
      <c r="D53" s="16">
        <f>D54+D67+D66+D65+D64</f>
        <v>5844920</v>
      </c>
      <c r="E53" s="87">
        <f>E54+E67+E66+E65+E64</f>
        <v>1509341</v>
      </c>
      <c r="F53" s="16">
        <f>F54+F67+F66+F65+F64</f>
        <v>1413411</v>
      </c>
      <c r="G53" s="16">
        <f>G54+G67+G66+G65+G64</f>
        <v>0</v>
      </c>
      <c r="H53" s="12">
        <f t="shared" si="25"/>
        <v>-7899374</v>
      </c>
      <c r="I53" s="4">
        <f t="shared" si="26"/>
        <v>-8532952</v>
      </c>
      <c r="J53" s="4">
        <f t="shared" si="27"/>
        <v>-95930</v>
      </c>
      <c r="K53" s="26">
        <f t="shared" si="28"/>
        <v>-1413411</v>
      </c>
      <c r="L53" s="99">
        <f t="shared" si="32"/>
        <v>-83.95805378311492</v>
      </c>
      <c r="M53" s="27">
        <f t="shared" si="32"/>
        <v>-84.970155720411668</v>
      </c>
      <c r="N53" s="28">
        <f t="shared" si="33"/>
        <v>-6.3557539349954713</v>
      </c>
      <c r="O53" s="28">
        <f t="shared" si="33"/>
        <v>-100</v>
      </c>
    </row>
    <row r="54" spans="1:17" ht="38.25">
      <c r="A54" s="13" t="s">
        <v>41</v>
      </c>
      <c r="B54" s="50">
        <v>9408715</v>
      </c>
      <c r="C54" s="43">
        <f>C55+C60+C61+C62+C63</f>
        <v>9979245</v>
      </c>
      <c r="D54" s="50">
        <v>5812046</v>
      </c>
      <c r="E54" s="88">
        <f>E55+E60+E61+E62+E63</f>
        <v>1509341</v>
      </c>
      <c r="F54" s="43">
        <f>F55+F60+F61+F62+F63</f>
        <v>1413411</v>
      </c>
      <c r="G54" s="43">
        <f>G55+G60+G61+G62+G63</f>
        <v>0</v>
      </c>
      <c r="H54" s="69">
        <f t="shared" si="25"/>
        <v>-7899374</v>
      </c>
      <c r="I54" s="7">
        <f t="shared" si="26"/>
        <v>-8469904</v>
      </c>
      <c r="J54" s="7">
        <f t="shared" si="27"/>
        <v>-95930</v>
      </c>
      <c r="K54" s="10">
        <f t="shared" si="28"/>
        <v>-1413411</v>
      </c>
      <c r="L54" s="100">
        <f t="shared" si="32"/>
        <v>-83.95805378311492</v>
      </c>
      <c r="M54" s="19">
        <f t="shared" si="32"/>
        <v>-84.875198474433688</v>
      </c>
      <c r="N54" s="20">
        <f t="shared" si="33"/>
        <v>-6.3557539349954713</v>
      </c>
      <c r="O54" s="20">
        <f t="shared" si="33"/>
        <v>-100</v>
      </c>
      <c r="Q54" s="40"/>
    </row>
    <row r="55" spans="1:17" ht="38.25">
      <c r="A55" s="32" t="s">
        <v>60</v>
      </c>
      <c r="B55" s="56">
        <f>B56+B57+B58+B59</f>
        <v>3843972</v>
      </c>
      <c r="C55" s="44">
        <f>C56+C57+C58+C59</f>
        <v>3843972</v>
      </c>
      <c r="D55" s="44">
        <f>D56+D57+D58+D59</f>
        <v>2882980</v>
      </c>
      <c r="E55" s="89">
        <f>E56+E57+E58+E59</f>
        <v>1509341</v>
      </c>
      <c r="F55" s="44">
        <f>F56+F57+F58+F59</f>
        <v>1413411</v>
      </c>
      <c r="G55" s="44">
        <f>G56+G57+G58+G59</f>
        <v>0</v>
      </c>
      <c r="H55" s="12">
        <f t="shared" si="25"/>
        <v>-2334631</v>
      </c>
      <c r="I55" s="4">
        <f t="shared" si="26"/>
        <v>-2334631</v>
      </c>
      <c r="J55" s="4">
        <f t="shared" si="27"/>
        <v>-95930</v>
      </c>
      <c r="K55" s="26">
        <f t="shared" si="28"/>
        <v>-1413411</v>
      </c>
      <c r="L55" s="99">
        <f t="shared" si="32"/>
        <v>-60.734859671194272</v>
      </c>
      <c r="M55" s="27">
        <f t="shared" si="32"/>
        <v>-60.734859671194272</v>
      </c>
      <c r="N55" s="28">
        <f t="shared" si="33"/>
        <v>-6.3557539349954713</v>
      </c>
      <c r="O55" s="28">
        <f t="shared" si="33"/>
        <v>-100</v>
      </c>
    </row>
    <row r="56" spans="1:17" ht="39" customHeight="1">
      <c r="A56" s="13" t="s">
        <v>42</v>
      </c>
      <c r="B56" s="50">
        <v>3149438</v>
      </c>
      <c r="C56" s="54">
        <v>3149438</v>
      </c>
      <c r="D56" s="50">
        <v>2362078</v>
      </c>
      <c r="E56" s="84">
        <v>1509341</v>
      </c>
      <c r="F56" s="23">
        <v>1413411</v>
      </c>
      <c r="G56" s="23">
        <v>0</v>
      </c>
      <c r="H56" s="69">
        <f t="shared" si="25"/>
        <v>-1640097</v>
      </c>
      <c r="I56" s="7">
        <f t="shared" si="26"/>
        <v>-1640097</v>
      </c>
      <c r="J56" s="7">
        <f t="shared" si="27"/>
        <v>-95930</v>
      </c>
      <c r="K56" s="10">
        <f t="shared" si="28"/>
        <v>-1413411</v>
      </c>
      <c r="L56" s="100">
        <f t="shared" si="32"/>
        <v>-52.075862423708607</v>
      </c>
      <c r="M56" s="19">
        <f t="shared" si="32"/>
        <v>-52.075862423708607</v>
      </c>
      <c r="N56" s="20">
        <f t="shared" si="33"/>
        <v>-6.3557539349954713</v>
      </c>
      <c r="O56" s="20">
        <f t="shared" si="33"/>
        <v>-100</v>
      </c>
    </row>
    <row r="57" spans="1:17" ht="51" hidden="1">
      <c r="A57" s="13" t="s">
        <v>43</v>
      </c>
      <c r="B57" s="51">
        <v>0</v>
      </c>
      <c r="C57" s="39">
        <v>0</v>
      </c>
      <c r="D57" s="50">
        <v>0</v>
      </c>
      <c r="E57" s="78">
        <v>0</v>
      </c>
      <c r="F57" s="7">
        <v>0</v>
      </c>
      <c r="G57" s="6">
        <v>0</v>
      </c>
      <c r="H57" s="69">
        <f t="shared" si="25"/>
        <v>0</v>
      </c>
      <c r="I57" s="7">
        <f t="shared" si="26"/>
        <v>0</v>
      </c>
      <c r="J57" s="7">
        <f t="shared" si="27"/>
        <v>0</v>
      </c>
      <c r="K57" s="10">
        <f t="shared" si="28"/>
        <v>0</v>
      </c>
      <c r="L57" s="100" t="s">
        <v>59</v>
      </c>
      <c r="M57" s="19" t="s">
        <v>59</v>
      </c>
      <c r="N57" s="20" t="s">
        <v>59</v>
      </c>
      <c r="O57" s="20" t="s">
        <v>59</v>
      </c>
    </row>
    <row r="58" spans="1:17" ht="63.75">
      <c r="A58" s="21" t="s">
        <v>57</v>
      </c>
      <c r="B58" s="50">
        <v>694534</v>
      </c>
      <c r="C58" s="54">
        <v>694534</v>
      </c>
      <c r="D58" s="50">
        <v>520902</v>
      </c>
      <c r="E58" s="84">
        <v>0</v>
      </c>
      <c r="F58" s="7">
        <v>0</v>
      </c>
      <c r="G58" s="6">
        <v>0</v>
      </c>
      <c r="H58" s="69">
        <f t="shared" si="25"/>
        <v>-694534</v>
      </c>
      <c r="I58" s="7">
        <f t="shared" si="26"/>
        <v>-694534</v>
      </c>
      <c r="J58" s="7">
        <f t="shared" si="27"/>
        <v>0</v>
      </c>
      <c r="K58" s="10">
        <f t="shared" si="28"/>
        <v>0</v>
      </c>
      <c r="L58" s="100">
        <f>H58/B58%</f>
        <v>-100</v>
      </c>
      <c r="M58" s="19">
        <f>I58/C58%</f>
        <v>-100</v>
      </c>
      <c r="N58" s="20" t="s">
        <v>59</v>
      </c>
      <c r="O58" s="20" t="s">
        <v>59</v>
      </c>
    </row>
    <row r="59" spans="1:17" ht="54" hidden="1" customHeight="1">
      <c r="A59" s="21" t="s">
        <v>62</v>
      </c>
      <c r="B59" s="51">
        <v>0</v>
      </c>
      <c r="C59" s="39">
        <v>0</v>
      </c>
      <c r="D59" s="50">
        <v>0</v>
      </c>
      <c r="E59" s="90">
        <v>0</v>
      </c>
      <c r="F59" s="39">
        <v>0</v>
      </c>
      <c r="G59" s="39">
        <v>0</v>
      </c>
      <c r="H59" s="69">
        <f t="shared" si="25"/>
        <v>0</v>
      </c>
      <c r="I59" s="7">
        <f t="shared" si="26"/>
        <v>0</v>
      </c>
      <c r="J59" s="7">
        <f t="shared" si="27"/>
        <v>0</v>
      </c>
      <c r="K59" s="10">
        <f t="shared" si="28"/>
        <v>0</v>
      </c>
      <c r="L59" s="100" t="s">
        <v>59</v>
      </c>
      <c r="M59" s="19" t="s">
        <v>59</v>
      </c>
      <c r="N59" s="20" t="s">
        <v>59</v>
      </c>
      <c r="O59" s="20" t="s">
        <v>59</v>
      </c>
    </row>
    <row r="60" spans="1:17" ht="36" customHeight="1">
      <c r="A60" s="101" t="s">
        <v>44</v>
      </c>
      <c r="B60" s="68">
        <v>3268597</v>
      </c>
      <c r="C60" s="52">
        <v>3140886</v>
      </c>
      <c r="D60" s="68">
        <v>1157821</v>
      </c>
      <c r="E60" s="81">
        <v>0</v>
      </c>
      <c r="F60" s="4">
        <v>0</v>
      </c>
      <c r="G60" s="4">
        <v>0</v>
      </c>
      <c r="H60" s="12">
        <f t="shared" si="25"/>
        <v>-3268597</v>
      </c>
      <c r="I60" s="4">
        <f t="shared" si="26"/>
        <v>-3140886</v>
      </c>
      <c r="J60" s="4">
        <f t="shared" si="27"/>
        <v>0</v>
      </c>
      <c r="K60" s="26">
        <f t="shared" si="28"/>
        <v>0</v>
      </c>
      <c r="L60" s="99">
        <f t="shared" ref="L60:M62" si="34">H60/B60%</f>
        <v>-100</v>
      </c>
      <c r="M60" s="27">
        <f t="shared" si="34"/>
        <v>-100</v>
      </c>
      <c r="N60" s="28" t="s">
        <v>59</v>
      </c>
      <c r="O60" s="28" t="s">
        <v>59</v>
      </c>
    </row>
    <row r="61" spans="1:17" ht="36">
      <c r="A61" s="101" t="s">
        <v>61</v>
      </c>
      <c r="B61" s="68">
        <v>1665694</v>
      </c>
      <c r="C61" s="52">
        <v>1826526</v>
      </c>
      <c r="D61" s="68">
        <v>1187359</v>
      </c>
      <c r="E61" s="81">
        <v>0</v>
      </c>
      <c r="F61" s="4">
        <v>0</v>
      </c>
      <c r="G61" s="4">
        <v>0</v>
      </c>
      <c r="H61" s="12">
        <f t="shared" si="25"/>
        <v>-1665694</v>
      </c>
      <c r="I61" s="4">
        <f t="shared" si="26"/>
        <v>-1826526</v>
      </c>
      <c r="J61" s="4">
        <f t="shared" si="27"/>
        <v>0</v>
      </c>
      <c r="K61" s="26">
        <f t="shared" si="28"/>
        <v>0</v>
      </c>
      <c r="L61" s="99">
        <f t="shared" si="34"/>
        <v>-100.00000000000001</v>
      </c>
      <c r="M61" s="27">
        <f t="shared" si="34"/>
        <v>-100.00000000000001</v>
      </c>
      <c r="N61" s="28" t="s">
        <v>59</v>
      </c>
      <c r="O61" s="28" t="s">
        <v>59</v>
      </c>
    </row>
    <row r="62" spans="1:17" ht="24">
      <c r="A62" s="101" t="s">
        <v>45</v>
      </c>
      <c r="B62" s="68">
        <v>630452</v>
      </c>
      <c r="C62" s="52">
        <v>1167861</v>
      </c>
      <c r="D62" s="68">
        <v>583886</v>
      </c>
      <c r="E62" s="81">
        <v>0</v>
      </c>
      <c r="F62" s="4">
        <v>0</v>
      </c>
      <c r="G62" s="4">
        <v>0</v>
      </c>
      <c r="H62" s="12">
        <f t="shared" si="25"/>
        <v>-630452</v>
      </c>
      <c r="I62" s="4">
        <f t="shared" si="26"/>
        <v>-1167861</v>
      </c>
      <c r="J62" s="4">
        <f t="shared" si="27"/>
        <v>0</v>
      </c>
      <c r="K62" s="26">
        <f t="shared" si="28"/>
        <v>0</v>
      </c>
      <c r="L62" s="99">
        <f t="shared" si="34"/>
        <v>-100</v>
      </c>
      <c r="M62" s="27">
        <f t="shared" si="34"/>
        <v>-100</v>
      </c>
      <c r="N62" s="28" t="s">
        <v>59</v>
      </c>
      <c r="O62" s="28" t="s">
        <v>59</v>
      </c>
    </row>
    <row r="63" spans="1:17" ht="39" hidden="1" customHeight="1">
      <c r="A63" s="101" t="s">
        <v>58</v>
      </c>
      <c r="B63" s="29">
        <v>0</v>
      </c>
      <c r="C63" s="52">
        <v>0</v>
      </c>
      <c r="D63" s="68">
        <v>0</v>
      </c>
      <c r="E63" s="81">
        <v>0</v>
      </c>
      <c r="F63" s="4">
        <v>0</v>
      </c>
      <c r="G63" s="4">
        <v>0</v>
      </c>
      <c r="H63" s="12">
        <f t="shared" si="25"/>
        <v>0</v>
      </c>
      <c r="I63" s="4">
        <f t="shared" si="26"/>
        <v>0</v>
      </c>
      <c r="J63" s="4">
        <f t="shared" si="27"/>
        <v>0</v>
      </c>
      <c r="K63" s="26">
        <f t="shared" si="28"/>
        <v>0</v>
      </c>
      <c r="L63" s="99" t="s">
        <v>59</v>
      </c>
      <c r="M63" s="27" t="s">
        <v>59</v>
      </c>
      <c r="N63" s="28" t="s">
        <v>59</v>
      </c>
      <c r="O63" s="28" t="s">
        <v>59</v>
      </c>
    </row>
    <row r="64" spans="1:17" ht="37.5" customHeight="1">
      <c r="A64" s="101" t="s">
        <v>46</v>
      </c>
      <c r="B64" s="29">
        <v>0</v>
      </c>
      <c r="C64" s="56">
        <v>61548</v>
      </c>
      <c r="D64" s="68">
        <v>31374</v>
      </c>
      <c r="E64" s="81">
        <v>0</v>
      </c>
      <c r="F64" s="4">
        <v>0</v>
      </c>
      <c r="G64" s="4">
        <v>0</v>
      </c>
      <c r="H64" s="12">
        <f t="shared" si="25"/>
        <v>0</v>
      </c>
      <c r="I64" s="4">
        <f t="shared" si="26"/>
        <v>-61548</v>
      </c>
      <c r="J64" s="4">
        <f t="shared" si="27"/>
        <v>0</v>
      </c>
      <c r="K64" s="26">
        <f t="shared" si="28"/>
        <v>0</v>
      </c>
      <c r="L64" s="99" t="s">
        <v>59</v>
      </c>
      <c r="M64" s="27" t="s">
        <v>59</v>
      </c>
      <c r="N64" s="28" t="s">
        <v>59</v>
      </c>
      <c r="O64" s="28" t="s">
        <v>59</v>
      </c>
    </row>
    <row r="65" spans="1:15" ht="24">
      <c r="A65" s="101" t="s">
        <v>47</v>
      </c>
      <c r="B65" s="29">
        <v>0</v>
      </c>
      <c r="C65" s="56">
        <v>6819</v>
      </c>
      <c r="D65" s="68">
        <v>6819</v>
      </c>
      <c r="E65" s="79">
        <v>0</v>
      </c>
      <c r="F65" s="4">
        <v>0</v>
      </c>
      <c r="G65" s="4">
        <v>0</v>
      </c>
      <c r="H65" s="12">
        <f t="shared" si="25"/>
        <v>0</v>
      </c>
      <c r="I65" s="4">
        <f t="shared" si="26"/>
        <v>-6819</v>
      </c>
      <c r="J65" s="4">
        <f t="shared" si="27"/>
        <v>0</v>
      </c>
      <c r="K65" s="26">
        <f t="shared" si="28"/>
        <v>0</v>
      </c>
      <c r="L65" s="99" t="s">
        <v>59</v>
      </c>
      <c r="M65" s="27">
        <f>I65/C65%</f>
        <v>-100</v>
      </c>
      <c r="N65" s="28" t="s">
        <v>59</v>
      </c>
      <c r="O65" s="28" t="s">
        <v>59</v>
      </c>
    </row>
    <row r="66" spans="1:15" ht="120.75" customHeight="1">
      <c r="A66" s="102" t="s">
        <v>54</v>
      </c>
      <c r="B66" s="29">
        <v>0</v>
      </c>
      <c r="C66" s="36">
        <v>56601</v>
      </c>
      <c r="D66" s="68">
        <v>56601</v>
      </c>
      <c r="E66" s="79">
        <v>0</v>
      </c>
      <c r="F66" s="4">
        <v>0</v>
      </c>
      <c r="G66" s="4">
        <v>0</v>
      </c>
      <c r="H66" s="12">
        <f t="shared" si="25"/>
        <v>0</v>
      </c>
      <c r="I66" s="4">
        <f t="shared" si="26"/>
        <v>-56601</v>
      </c>
      <c r="J66" s="4">
        <f t="shared" si="27"/>
        <v>0</v>
      </c>
      <c r="K66" s="26">
        <f t="shared" si="28"/>
        <v>0</v>
      </c>
      <c r="L66" s="99" t="s">
        <v>59</v>
      </c>
      <c r="M66" s="28" t="s">
        <v>59</v>
      </c>
      <c r="N66" s="28" t="s">
        <v>59</v>
      </c>
      <c r="O66" s="28" t="s">
        <v>59</v>
      </c>
    </row>
    <row r="67" spans="1:15" ht="60">
      <c r="A67" s="102" t="s">
        <v>55</v>
      </c>
      <c r="B67" s="29">
        <v>0</v>
      </c>
      <c r="C67" s="37">
        <v>-61920</v>
      </c>
      <c r="D67" s="68">
        <v>-61920</v>
      </c>
      <c r="E67" s="91">
        <v>0</v>
      </c>
      <c r="F67" s="29">
        <v>0</v>
      </c>
      <c r="G67" s="29">
        <v>0</v>
      </c>
      <c r="H67" s="12">
        <f t="shared" si="25"/>
        <v>0</v>
      </c>
      <c r="I67" s="4">
        <f t="shared" si="26"/>
        <v>61920</v>
      </c>
      <c r="J67" s="4">
        <f t="shared" si="27"/>
        <v>0</v>
      </c>
      <c r="K67" s="26">
        <f t="shared" si="28"/>
        <v>0</v>
      </c>
      <c r="L67" s="99" t="s">
        <v>59</v>
      </c>
      <c r="M67" s="28" t="s">
        <v>59</v>
      </c>
      <c r="N67" s="28" t="s">
        <v>59</v>
      </c>
      <c r="O67" s="28" t="s">
        <v>59</v>
      </c>
    </row>
    <row r="68" spans="1:15">
      <c r="D68" s="93"/>
    </row>
    <row r="69" spans="1:15">
      <c r="D69" s="93"/>
    </row>
    <row r="70" spans="1:15">
      <c r="D70" s="93"/>
    </row>
    <row r="71" spans="1:15">
      <c r="D71" s="93"/>
    </row>
    <row r="72" spans="1:15">
      <c r="D72" s="93"/>
    </row>
    <row r="73" spans="1:15">
      <c r="D73" s="93"/>
    </row>
    <row r="74" spans="1:15">
      <c r="D74" s="93"/>
    </row>
    <row r="75" spans="1:15">
      <c r="D75" s="93"/>
    </row>
    <row r="76" spans="1:15">
      <c r="D76" s="93"/>
    </row>
    <row r="77" spans="1:15">
      <c r="D77" s="93"/>
    </row>
    <row r="78" spans="1:15">
      <c r="D78" s="93"/>
    </row>
    <row r="79" spans="1:15">
      <c r="D79" s="92"/>
    </row>
    <row r="80" spans="1:15">
      <c r="D80" s="93"/>
    </row>
    <row r="81" spans="4:4">
      <c r="D81" s="92"/>
    </row>
    <row r="82" spans="4:4">
      <c r="D82" s="92"/>
    </row>
    <row r="83" spans="4:4">
      <c r="D83" s="93"/>
    </row>
    <row r="84" spans="4:4">
      <c r="D84" s="93"/>
    </row>
    <row r="85" spans="4:4">
      <c r="D85" s="92"/>
    </row>
    <row r="86" spans="4:4">
      <c r="D86" s="93"/>
    </row>
    <row r="87" spans="4:4">
      <c r="D87" s="92"/>
    </row>
  </sheetData>
  <mergeCells count="15">
    <mergeCell ref="I1:O1"/>
    <mergeCell ref="B5:D7"/>
    <mergeCell ref="E5:G7"/>
    <mergeCell ref="A3:O3"/>
    <mergeCell ref="A5:A8"/>
    <mergeCell ref="H5:K5"/>
    <mergeCell ref="H6:K6"/>
    <mergeCell ref="L5:O5"/>
    <mergeCell ref="L6:O6"/>
    <mergeCell ref="H7:I7"/>
    <mergeCell ref="J7:J8"/>
    <mergeCell ref="K7:K8"/>
    <mergeCell ref="L7:M7"/>
    <mergeCell ref="N7:N8"/>
    <mergeCell ref="O7:O8"/>
  </mergeCells>
  <pageMargins left="0.31496062992125984" right="0.23622047244094491" top="0.55118110236220474" bottom="0.35433070866141736" header="0.31496062992125984" footer="0.31496062992125984"/>
  <pageSetup paperSize="9" scale="90" firstPageNumber="94" orientation="landscape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mswork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</dc:creator>
  <cp:lastModifiedBy>podkina_sv</cp:lastModifiedBy>
  <cp:lastPrinted>2019-11-18T03:52:29Z</cp:lastPrinted>
  <dcterms:created xsi:type="dcterms:W3CDTF">2017-08-14T02:54:23Z</dcterms:created>
  <dcterms:modified xsi:type="dcterms:W3CDTF">2019-11-18T03:52:31Z</dcterms:modified>
</cp:coreProperties>
</file>